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240" activeTab="1"/>
  </bookViews>
  <sheets>
    <sheet name="MVP" sheetId="1" r:id="rId1"/>
    <sheet name="Stats" sheetId="2" r:id="rId2"/>
    <sheet name="Results" sheetId="3" r:id="rId3"/>
    <sheet name="Tables" sheetId="4" r:id="rId4"/>
  </sheets>
  <definedNames/>
  <calcPr fullCalcOnLoad="1"/>
</workbook>
</file>

<file path=xl/sharedStrings.xml><?xml version="1.0" encoding="utf-8"?>
<sst xmlns="http://schemas.openxmlformats.org/spreadsheetml/2006/main" count="630" uniqueCount="224">
  <si>
    <t>Club</t>
  </si>
  <si>
    <t>Hurlingham</t>
  </si>
  <si>
    <t>Belgrano</t>
  </si>
  <si>
    <t>Lomas</t>
  </si>
  <si>
    <t>St Georges</t>
  </si>
  <si>
    <t>San Albano</t>
  </si>
  <si>
    <t>#</t>
  </si>
  <si>
    <t>Innings</t>
  </si>
  <si>
    <t>Jay Krampel</t>
  </si>
  <si>
    <t>James Drummond</t>
  </si>
  <si>
    <t>Jon Barras</t>
  </si>
  <si>
    <t>Player</t>
  </si>
  <si>
    <t>Total Runs</t>
  </si>
  <si>
    <t>Not Outs</t>
  </si>
  <si>
    <t>Highest Score</t>
  </si>
  <si>
    <t>Average</t>
  </si>
  <si>
    <t>Comments</t>
  </si>
  <si>
    <t>Overs</t>
  </si>
  <si>
    <t>Maidens</t>
  </si>
  <si>
    <t>Runs</t>
  </si>
  <si>
    <t>Wickets</t>
  </si>
  <si>
    <t>Economy</t>
  </si>
  <si>
    <t>Strike Rate</t>
  </si>
  <si>
    <t>Catches</t>
  </si>
  <si>
    <t>Bowling Statistics</t>
  </si>
  <si>
    <t>Run Outs</t>
  </si>
  <si>
    <t>Stumpings</t>
  </si>
  <si>
    <t>Fielding Statistics</t>
  </si>
  <si>
    <t>Date</t>
  </si>
  <si>
    <t>Not Out</t>
  </si>
  <si>
    <t>Total</t>
  </si>
  <si>
    <t>David Peers</t>
  </si>
  <si>
    <t>Alan Moir</t>
  </si>
  <si>
    <t>Points</t>
  </si>
  <si>
    <t>Playing</t>
  </si>
  <si>
    <t>3 Wicket Hauls</t>
  </si>
  <si>
    <t>5 Wicket Hauls</t>
  </si>
  <si>
    <t>50's Scored</t>
  </si>
  <si>
    <t>100's Scored</t>
  </si>
  <si>
    <t>Played</t>
  </si>
  <si>
    <t>50's</t>
  </si>
  <si>
    <t>100's</t>
  </si>
  <si>
    <t>3 wicket hauls</t>
  </si>
  <si>
    <t>5 wicket hauls</t>
  </si>
  <si>
    <t>For</t>
  </si>
  <si>
    <t>Run scored</t>
  </si>
  <si>
    <t>50 scored</t>
  </si>
  <si>
    <t>100 scored</t>
  </si>
  <si>
    <t>Wicket taken</t>
  </si>
  <si>
    <t>3 wickets hauls</t>
  </si>
  <si>
    <t>5 wickets hauls</t>
  </si>
  <si>
    <t>Catch</t>
  </si>
  <si>
    <t>Stumping</t>
  </si>
  <si>
    <t>Run outs (direct hits &amp; assists)</t>
  </si>
  <si>
    <t>T20 Statistics</t>
  </si>
  <si>
    <t>Batting Statistics Totals</t>
  </si>
  <si>
    <t>Consolidated Totals</t>
  </si>
  <si>
    <t>Fielding</t>
  </si>
  <si>
    <t>Bowling</t>
  </si>
  <si>
    <t>Matches Against Clubs</t>
  </si>
  <si>
    <t>Matches Played</t>
  </si>
  <si>
    <t>Bat</t>
  </si>
  <si>
    <t>Balancing Checks</t>
  </si>
  <si>
    <t>Summed team totals</t>
  </si>
  <si>
    <t>Summed individual totals</t>
  </si>
  <si>
    <t>Difference</t>
  </si>
  <si>
    <t>Ct</t>
  </si>
  <si>
    <t>3h</t>
  </si>
  <si>
    <t>5h</t>
  </si>
  <si>
    <t>n.o</t>
  </si>
  <si>
    <t>50s</t>
  </si>
  <si>
    <t>100s</t>
  </si>
  <si>
    <t>runs</t>
  </si>
  <si>
    <t>ov</t>
  </si>
  <si>
    <t>md</t>
  </si>
  <si>
    <t>run</t>
  </si>
  <si>
    <t>wkt</t>
  </si>
  <si>
    <t>r.o</t>
  </si>
  <si>
    <t>st</t>
  </si>
  <si>
    <t>Home</t>
  </si>
  <si>
    <t>Visitors</t>
  </si>
  <si>
    <t>Location</t>
  </si>
  <si>
    <t>Win / Loss Margin</t>
  </si>
  <si>
    <t>Toss won by</t>
  </si>
  <si>
    <t>Scores</t>
  </si>
  <si>
    <t>Batted 1st</t>
  </si>
  <si>
    <t>Batted 2nd</t>
  </si>
  <si>
    <t>Team</t>
  </si>
  <si>
    <t>Wkts</t>
  </si>
  <si>
    <t>Table Positions</t>
  </si>
  <si>
    <t>Won</t>
  </si>
  <si>
    <t>Draw</t>
  </si>
  <si>
    <t>Lost</t>
  </si>
  <si>
    <t>Win</t>
  </si>
  <si>
    <t>Belgrano Athletic</t>
  </si>
  <si>
    <t>Paul Ferguson</t>
  </si>
  <si>
    <t>Alejandro Tissera</t>
  </si>
  <si>
    <t>Sebastian Fennell</t>
  </si>
  <si>
    <t>Chris MacLaren</t>
  </si>
  <si>
    <t>Hernan Fennell</t>
  </si>
  <si>
    <t>Marc Rogers</t>
  </si>
  <si>
    <t>Jon Hurley</t>
  </si>
  <si>
    <t>Chaz Hillman</t>
  </si>
  <si>
    <t>Rob Prata</t>
  </si>
  <si>
    <t>Grant Dugmore</t>
  </si>
  <si>
    <t>Hernan Williams</t>
  </si>
  <si>
    <t>Lucas Paterlini</t>
  </si>
  <si>
    <t>Matias Paterlini</t>
  </si>
  <si>
    <t>Christian Tuñon</t>
  </si>
  <si>
    <t>Pedro Bruno</t>
  </si>
  <si>
    <t>Nicolas Prince</t>
  </si>
  <si>
    <t>Miguel Rowe</t>
  </si>
  <si>
    <t>Rodolfo Cunto</t>
  </si>
  <si>
    <t>Ramiro Escobar</t>
  </si>
  <si>
    <t>Nicolas Serrano</t>
  </si>
  <si>
    <t>Manuel Costa</t>
  </si>
  <si>
    <t>Facundo Duggan</t>
  </si>
  <si>
    <t>Powerplay</t>
  </si>
  <si>
    <t>Gary Savage</t>
  </si>
  <si>
    <t>James Marlor</t>
  </si>
  <si>
    <t>Nick Schulte</t>
  </si>
  <si>
    <t>Martin Hemmingsen</t>
  </si>
  <si>
    <t>Daniel Suarez</t>
  </si>
  <si>
    <t>Sam Clark-Hall</t>
  </si>
  <si>
    <t>Esteban Mac Dermott</t>
  </si>
  <si>
    <t>Martin Taddei</t>
  </si>
  <si>
    <t>David Mauro</t>
  </si>
  <si>
    <t>Bernado Irigoyen</t>
  </si>
  <si>
    <t>Martin Siri</t>
  </si>
  <si>
    <t>Lautaro Musiani</t>
  </si>
  <si>
    <t>Diego Lord</t>
  </si>
  <si>
    <t>Pablo Ryan</t>
  </si>
  <si>
    <t>Javier Lanfranchi</t>
  </si>
  <si>
    <t>Jason Wilson</t>
  </si>
  <si>
    <t>Marin Rost</t>
  </si>
  <si>
    <t>Jeff Griffiths</t>
  </si>
  <si>
    <t>Nigel Worsnop</t>
  </si>
  <si>
    <t>Ian Griffiths</t>
  </si>
  <si>
    <t>Enrique Benedetto</t>
  </si>
  <si>
    <t>Franco Martinangeli</t>
  </si>
  <si>
    <t>Martin Barneche</t>
  </si>
  <si>
    <t>Tomas Marinozzi</t>
  </si>
  <si>
    <t>Agusto Mustafa</t>
  </si>
  <si>
    <t>Tommy Francis</t>
  </si>
  <si>
    <t>Win Bonus point</t>
  </si>
  <si>
    <t>Loss Bonus Point</t>
  </si>
  <si>
    <t>Win Bonus Point</t>
  </si>
  <si>
    <t>Lose Bonus Point</t>
  </si>
  <si>
    <t>Bonus Points</t>
  </si>
  <si>
    <t>Win by &gt;= 8 wickets</t>
  </si>
  <si>
    <t>Lose by &lt;+ 3 wickets</t>
  </si>
  <si>
    <t>Match Result</t>
  </si>
  <si>
    <t>Winner</t>
  </si>
  <si>
    <t>Loser</t>
  </si>
  <si>
    <t>Horacio Esperon</t>
  </si>
  <si>
    <t>Mohammed Thouhid</t>
  </si>
  <si>
    <t>Involved in Run Out</t>
  </si>
  <si>
    <t>Neil Upton</t>
  </si>
  <si>
    <t>Steven Bryans</t>
  </si>
  <si>
    <t>Win by &gt;= 50 runs</t>
  </si>
  <si>
    <t>Lose by &lt;+ 25 runs</t>
  </si>
  <si>
    <t>Nacho Fermani</t>
  </si>
  <si>
    <r>
      <rPr>
        <sz val="8"/>
        <color theme="1"/>
        <rFont val="Arial"/>
        <family val="2"/>
      </rPr>
      <t>Alex Mellor</t>
    </r>
  </si>
  <si>
    <t xml:space="preserve"> - Winning Bonus Point</t>
  </si>
  <si>
    <t xml:space="preserve"> - Losing Bonus Point</t>
  </si>
  <si>
    <t xml:space="preserve"> </t>
  </si>
  <si>
    <t>Aquiles Peirolo</t>
  </si>
  <si>
    <t>Federico Martin</t>
  </si>
  <si>
    <t>Santiago Taddei</t>
  </si>
  <si>
    <t>Esteban Nino</t>
  </si>
  <si>
    <t>Alan Fennell</t>
  </si>
  <si>
    <t>Tomas Arrighi</t>
  </si>
  <si>
    <t>Lesley Wardle</t>
  </si>
  <si>
    <t>0.4</t>
  </si>
  <si>
    <t>Henry Don</t>
  </si>
  <si>
    <t>Derek Culley</t>
  </si>
  <si>
    <t>Facundo Tognola</t>
  </si>
  <si>
    <t>0.1</t>
  </si>
  <si>
    <t>Agustin Husain</t>
  </si>
  <si>
    <t>Abhiram</t>
  </si>
  <si>
    <t>5.4</t>
  </si>
  <si>
    <t>Will Symington</t>
  </si>
  <si>
    <t>Gonzalo Husain</t>
  </si>
  <si>
    <t>2.1</t>
  </si>
  <si>
    <t>Pablo Siracusa</t>
  </si>
  <si>
    <t>Tomas Kennedy</t>
  </si>
  <si>
    <t>Lorenzo Altuzarra</t>
  </si>
  <si>
    <t>William Gibson</t>
  </si>
  <si>
    <t>Ramiro Bossi</t>
  </si>
  <si>
    <t>Giles Gibson</t>
  </si>
  <si>
    <t>1.4</t>
  </si>
  <si>
    <t>Jack Campbell</t>
  </si>
  <si>
    <t>Santiago Duggan</t>
  </si>
  <si>
    <t>Jonathan Martinez</t>
  </si>
  <si>
    <t>Rodrigo Scioscia</t>
  </si>
  <si>
    <t>Ivan Vibart</t>
  </si>
  <si>
    <t>1.5</t>
  </si>
  <si>
    <t>3.5</t>
  </si>
  <si>
    <t>St Alban's</t>
  </si>
  <si>
    <t>St George's</t>
  </si>
  <si>
    <t>Virrey del Pino</t>
  </si>
  <si>
    <t>Quilmes</t>
  </si>
  <si>
    <t>Longchamps</t>
  </si>
  <si>
    <t>30.1</t>
  </si>
  <si>
    <t>9 wickets</t>
  </si>
  <si>
    <t>SAC</t>
  </si>
  <si>
    <t>HC</t>
  </si>
  <si>
    <t>LAC</t>
  </si>
  <si>
    <t>BAC</t>
  </si>
  <si>
    <t>15 corridas</t>
  </si>
  <si>
    <t>SGQ</t>
  </si>
  <si>
    <t>85 corridas</t>
  </si>
  <si>
    <t>23.4</t>
  </si>
  <si>
    <t>8 Wickets</t>
  </si>
  <si>
    <t>241 corridas</t>
  </si>
  <si>
    <t>13.4</t>
  </si>
  <si>
    <t>142 corridas</t>
  </si>
  <si>
    <t>8 wickets</t>
  </si>
  <si>
    <t>5 wickets</t>
  </si>
  <si>
    <t>6 corridas</t>
  </si>
  <si>
    <t>7.2</t>
  </si>
  <si>
    <t>Agustin Casime</t>
  </si>
  <si>
    <t>5.1</t>
  </si>
  <si>
    <t>111 corridas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</si>
</sst>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_-;\-* #,##0_-;_-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[$-409]dd\-mmm\-yy;@"/>
  </numFmts>
  <fonts count="64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0000FF"/>
      <name val="Arial"/>
      <family val="2"/>
    </font>
    <font>
      <sz val="8"/>
      <color rgb="FF0000CC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FF33CC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D3FD"/>
        <bgColor indexed="64"/>
      </patternFill>
    </fill>
    <fill>
      <patternFill patternType="solid">
        <fgColor rgb="FFD2E7FE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3B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double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165" fontId="0" fillId="0" borderId="11" xfId="44" applyNumberFormat="1" applyFont="1" applyFill="1" applyBorder="1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52" fillId="0" borderId="0" xfId="58" applyFont="1" applyFill="1" applyAlignment="1">
      <alignment horizontal="left"/>
      <protection/>
    </xf>
    <xf numFmtId="0" fontId="0" fillId="0" borderId="10" xfId="0" applyFill="1" applyBorder="1" applyAlignment="1">
      <alignment/>
    </xf>
    <xf numFmtId="0" fontId="52" fillId="33" borderId="12" xfId="0" applyFont="1" applyFill="1" applyBorder="1" applyAlignment="1">
      <alignment horizontal="center" vertical="top"/>
    </xf>
    <xf numFmtId="0" fontId="52" fillId="33" borderId="13" xfId="0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52" fillId="33" borderId="10" xfId="58" applyFont="1" applyFill="1" applyBorder="1" applyAlignment="1">
      <alignment vertical="top"/>
      <protection/>
    </xf>
    <xf numFmtId="0" fontId="52" fillId="33" borderId="10" xfId="58" applyFont="1" applyFill="1" applyBorder="1" applyAlignment="1">
      <alignment vertical="top" wrapText="1"/>
      <protection/>
    </xf>
    <xf numFmtId="0" fontId="52" fillId="33" borderId="10" xfId="58" applyFont="1" applyFill="1" applyBorder="1" applyAlignment="1">
      <alignment horizontal="center" vertical="top" wrapText="1"/>
      <protection/>
    </xf>
    <xf numFmtId="0" fontId="0" fillId="34" borderId="10" xfId="0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3" fillId="36" borderId="10" xfId="58" applyFont="1" applyFill="1" applyBorder="1" applyAlignment="1">
      <alignment horizontal="center" textRotation="90"/>
      <protection/>
    </xf>
    <xf numFmtId="0" fontId="53" fillId="6" borderId="14" xfId="58" applyFont="1" applyFill="1" applyBorder="1" applyAlignment="1">
      <alignment horizontal="center" textRotation="90"/>
      <protection/>
    </xf>
    <xf numFmtId="0" fontId="53" fillId="6" borderId="10" xfId="58" applyFont="1" applyFill="1" applyBorder="1" applyAlignment="1">
      <alignment horizontal="center" textRotation="90"/>
      <protection/>
    </xf>
    <xf numFmtId="0" fontId="53" fillId="6" borderId="15" xfId="58" applyFont="1" applyFill="1" applyBorder="1" applyAlignment="1">
      <alignment horizontal="center" textRotation="90"/>
      <protection/>
    </xf>
    <xf numFmtId="0" fontId="53" fillId="37" borderId="16" xfId="0" applyFont="1" applyFill="1" applyBorder="1" applyAlignment="1">
      <alignment horizontal="center" textRotation="90"/>
    </xf>
    <xf numFmtId="0" fontId="53" fillId="37" borderId="10" xfId="0" applyFont="1" applyFill="1" applyBorder="1" applyAlignment="1">
      <alignment horizontal="center" textRotation="90"/>
    </xf>
    <xf numFmtId="0" fontId="53" fillId="37" borderId="15" xfId="0" applyFont="1" applyFill="1" applyBorder="1" applyAlignment="1">
      <alignment horizontal="center" textRotation="90"/>
    </xf>
    <xf numFmtId="0" fontId="53" fillId="38" borderId="16" xfId="0" applyFont="1" applyFill="1" applyBorder="1" applyAlignment="1">
      <alignment horizontal="center" textRotation="90"/>
    </xf>
    <xf numFmtId="0" fontId="53" fillId="38" borderId="10" xfId="0" applyFont="1" applyFill="1" applyBorder="1" applyAlignment="1">
      <alignment horizontal="center" textRotation="90"/>
    </xf>
    <xf numFmtId="0" fontId="53" fillId="38" borderId="15" xfId="0" applyFont="1" applyFill="1" applyBorder="1" applyAlignment="1">
      <alignment horizontal="center" textRotation="90"/>
    </xf>
    <xf numFmtId="0" fontId="53" fillId="39" borderId="16" xfId="58" applyFont="1" applyFill="1" applyBorder="1" applyAlignment="1">
      <alignment horizontal="center" textRotation="90"/>
      <protection/>
    </xf>
    <xf numFmtId="0" fontId="53" fillId="39" borderId="10" xfId="58" applyFont="1" applyFill="1" applyBorder="1" applyAlignment="1">
      <alignment horizontal="center" textRotation="90"/>
      <protection/>
    </xf>
    <xf numFmtId="0" fontId="53" fillId="39" borderId="15" xfId="58" applyFont="1" applyFill="1" applyBorder="1" applyAlignment="1">
      <alignment horizontal="center" textRotation="90"/>
      <protection/>
    </xf>
    <xf numFmtId="0" fontId="53" fillId="40" borderId="17" xfId="58" applyFont="1" applyFill="1" applyBorder="1" applyAlignment="1">
      <alignment horizontal="center" textRotation="90"/>
      <protection/>
    </xf>
    <xf numFmtId="0" fontId="52" fillId="33" borderId="12" xfId="0" applyFont="1" applyFill="1" applyBorder="1" applyAlignment="1">
      <alignment horizontal="left" vertical="top"/>
    </xf>
    <xf numFmtId="0" fontId="52" fillId="33" borderId="18" xfId="0" applyFont="1" applyFill="1" applyBorder="1" applyAlignment="1">
      <alignment horizontal="left" vertical="top"/>
    </xf>
    <xf numFmtId="0" fontId="52" fillId="33" borderId="19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/>
    </xf>
    <xf numFmtId="0" fontId="52" fillId="33" borderId="20" xfId="0" applyFont="1" applyFill="1" applyBorder="1" applyAlignment="1">
      <alignment horizontal="left" vertical="top"/>
    </xf>
    <xf numFmtId="0" fontId="52" fillId="33" borderId="21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/>
    </xf>
    <xf numFmtId="0" fontId="52" fillId="38" borderId="17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textRotation="90"/>
    </xf>
    <xf numFmtId="0" fontId="52" fillId="37" borderId="17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top"/>
    </xf>
    <xf numFmtId="0" fontId="52" fillId="33" borderId="24" xfId="0" applyFont="1" applyFill="1" applyBorder="1" applyAlignment="1">
      <alignment horizontal="left" vertical="top"/>
    </xf>
    <xf numFmtId="0" fontId="52" fillId="33" borderId="25" xfId="0" applyFont="1" applyFill="1" applyBorder="1" applyAlignment="1">
      <alignment horizontal="left" vertical="top"/>
    </xf>
    <xf numFmtId="0" fontId="52" fillId="33" borderId="26" xfId="0" applyFont="1" applyFill="1" applyBorder="1" applyAlignment="1">
      <alignment horizontal="center" vertical="top" wrapText="1"/>
    </xf>
    <xf numFmtId="0" fontId="52" fillId="37" borderId="16" xfId="0" applyFont="1" applyFill="1" applyBorder="1" applyAlignment="1">
      <alignment horizontal="center" vertical="center"/>
    </xf>
    <xf numFmtId="0" fontId="55" fillId="0" borderId="10" xfId="44" applyNumberFormat="1" applyFont="1" applyFill="1" applyBorder="1" applyAlignment="1">
      <alignment horizontal="center"/>
    </xf>
    <xf numFmtId="0" fontId="55" fillId="0" borderId="14" xfId="44" applyNumberFormat="1" applyFont="1" applyFill="1" applyBorder="1" applyAlignment="1">
      <alignment horizontal="center"/>
    </xf>
    <xf numFmtId="0" fontId="55" fillId="0" borderId="15" xfId="44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6" xfId="44" applyNumberFormat="1" applyFont="1" applyFill="1" applyBorder="1" applyAlignment="1">
      <alignment horizontal="center"/>
    </xf>
    <xf numFmtId="0" fontId="56" fillId="33" borderId="23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7" xfId="0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vertical="center"/>
    </xf>
    <xf numFmtId="0" fontId="52" fillId="34" borderId="23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1" borderId="20" xfId="58" applyFont="1" applyFill="1" applyBorder="1" applyAlignment="1">
      <alignment horizontal="left"/>
      <protection/>
    </xf>
    <xf numFmtId="0" fontId="0" fillId="41" borderId="27" xfId="58" applyFont="1" applyFill="1" applyBorder="1" applyAlignment="1">
      <alignment horizontal="left"/>
      <protection/>
    </xf>
    <xf numFmtId="0" fontId="0" fillId="41" borderId="27" xfId="0" applyFill="1" applyBorder="1" applyAlignment="1">
      <alignment/>
    </xf>
    <xf numFmtId="0" fontId="0" fillId="41" borderId="27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53" fillId="41" borderId="18" xfId="58" applyFont="1" applyFill="1" applyBorder="1" applyAlignment="1">
      <alignment horizontal="left"/>
      <protection/>
    </xf>
    <xf numFmtId="0" fontId="58" fillId="41" borderId="29" xfId="58" applyFont="1" applyFill="1" applyBorder="1" applyAlignment="1">
      <alignment horizontal="left"/>
      <protection/>
    </xf>
    <xf numFmtId="0" fontId="53" fillId="41" borderId="29" xfId="58" applyFont="1" applyFill="1" applyBorder="1" applyAlignment="1">
      <alignment horizontal="right"/>
      <protection/>
    </xf>
    <xf numFmtId="0" fontId="58" fillId="41" borderId="29" xfId="0" applyFont="1" applyFill="1" applyBorder="1" applyAlignment="1">
      <alignment/>
    </xf>
    <xf numFmtId="0" fontId="58" fillId="41" borderId="29" xfId="0" applyFont="1" applyFill="1" applyBorder="1" applyAlignment="1">
      <alignment horizontal="center"/>
    </xf>
    <xf numFmtId="0" fontId="53" fillId="41" borderId="29" xfId="0" applyFont="1" applyFill="1" applyBorder="1" applyAlignment="1">
      <alignment horizontal="left"/>
    </xf>
    <xf numFmtId="0" fontId="53" fillId="41" borderId="29" xfId="0" applyFont="1" applyFill="1" applyBorder="1" applyAlignment="1">
      <alignment horizontal="center"/>
    </xf>
    <xf numFmtId="0" fontId="58" fillId="41" borderId="30" xfId="0" applyFont="1" applyFill="1" applyBorder="1" applyAlignment="1">
      <alignment horizontal="center"/>
    </xf>
    <xf numFmtId="0" fontId="58" fillId="41" borderId="0" xfId="58" applyFont="1" applyFill="1" applyBorder="1" applyAlignment="1">
      <alignment horizontal="left"/>
      <protection/>
    </xf>
    <xf numFmtId="0" fontId="58" fillId="41" borderId="0" xfId="58" applyFont="1" applyFill="1" applyBorder="1" applyAlignment="1">
      <alignment horizontal="right"/>
      <protection/>
    </xf>
    <xf numFmtId="0" fontId="58" fillId="41" borderId="0" xfId="0" applyFont="1" applyFill="1" applyBorder="1" applyAlignment="1">
      <alignment/>
    </xf>
    <xf numFmtId="0" fontId="58" fillId="41" borderId="0" xfId="0" applyFont="1" applyFill="1" applyBorder="1" applyAlignment="1">
      <alignment horizontal="center"/>
    </xf>
    <xf numFmtId="0" fontId="58" fillId="41" borderId="0" xfId="0" applyFont="1" applyFill="1" applyBorder="1" applyAlignment="1">
      <alignment horizontal="left"/>
    </xf>
    <xf numFmtId="0" fontId="58" fillId="41" borderId="31" xfId="0" applyFont="1" applyFill="1" applyBorder="1" applyAlignment="1">
      <alignment horizontal="center"/>
    </xf>
    <xf numFmtId="0" fontId="58" fillId="41" borderId="0" xfId="0" applyFont="1" applyFill="1" applyBorder="1" applyAlignment="1">
      <alignment horizontal="right"/>
    </xf>
    <xf numFmtId="0" fontId="58" fillId="41" borderId="31" xfId="0" applyFont="1" applyFill="1" applyBorder="1" applyAlignment="1">
      <alignment/>
    </xf>
    <xf numFmtId="0" fontId="58" fillId="41" borderId="25" xfId="0" applyFont="1" applyFill="1" applyBorder="1" applyAlignment="1">
      <alignment horizontal="left"/>
    </xf>
    <xf numFmtId="17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2" fillId="33" borderId="12" xfId="58" applyFont="1" applyFill="1" applyBorder="1" applyAlignment="1">
      <alignment vertical="top"/>
      <protection/>
    </xf>
    <xf numFmtId="0" fontId="52" fillId="33" borderId="12" xfId="58" applyFont="1" applyFill="1" applyBorder="1" applyAlignment="1">
      <alignment vertical="top" wrapText="1"/>
      <protection/>
    </xf>
    <xf numFmtId="0" fontId="52" fillId="33" borderId="12" xfId="58" applyFont="1" applyFill="1" applyBorder="1" applyAlignment="1">
      <alignment horizontal="center" vertical="top" wrapText="1"/>
      <protection/>
    </xf>
    <xf numFmtId="0" fontId="52" fillId="33" borderId="13" xfId="58" applyFont="1" applyFill="1" applyBorder="1" applyAlignment="1">
      <alignment vertical="top"/>
      <protection/>
    </xf>
    <xf numFmtId="0" fontId="52" fillId="33" borderId="13" xfId="58" applyFont="1" applyFill="1" applyBorder="1" applyAlignment="1">
      <alignment vertical="top" wrapText="1"/>
      <protection/>
    </xf>
    <xf numFmtId="0" fontId="52" fillId="33" borderId="13" xfId="58" applyFont="1" applyFill="1" applyBorder="1" applyAlignment="1">
      <alignment horizontal="center" vertical="top" wrapText="1"/>
      <protection/>
    </xf>
    <xf numFmtId="0" fontId="52" fillId="33" borderId="18" xfId="58" applyFont="1" applyFill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52" fillId="33" borderId="20" xfId="58" applyFont="1" applyFill="1" applyBorder="1" applyAlignment="1">
      <alignment horizontal="center" vertical="top" wrapText="1"/>
      <protection/>
    </xf>
    <xf numFmtId="170" fontId="0" fillId="0" borderId="23" xfId="0" applyNumberForma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>
      <alignment/>
    </xf>
    <xf numFmtId="0" fontId="52" fillId="33" borderId="30" xfId="58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horizontal="center"/>
    </xf>
    <xf numFmtId="0" fontId="52" fillId="33" borderId="32" xfId="58" applyFont="1" applyFill="1" applyBorder="1" applyAlignment="1">
      <alignment horizontal="center" vertical="top" wrapText="1"/>
      <protection/>
    </xf>
    <xf numFmtId="0" fontId="52" fillId="33" borderId="33" xfId="58" applyFont="1" applyFill="1" applyBorder="1" applyAlignment="1">
      <alignment horizontal="center" vertical="top" wrapText="1"/>
      <protection/>
    </xf>
    <xf numFmtId="0" fontId="52" fillId="33" borderId="24" xfId="58" applyFont="1" applyFill="1" applyBorder="1" applyAlignment="1">
      <alignment vertical="top"/>
      <protection/>
    </xf>
    <xf numFmtId="0" fontId="52" fillId="33" borderId="24" xfId="58" applyFont="1" applyFill="1" applyBorder="1" applyAlignment="1">
      <alignment vertical="top" wrapText="1"/>
      <protection/>
    </xf>
    <xf numFmtId="0" fontId="52" fillId="33" borderId="24" xfId="58" applyFont="1" applyFill="1" applyBorder="1" applyAlignment="1">
      <alignment horizontal="center" vertical="top" wrapText="1"/>
      <protection/>
    </xf>
    <xf numFmtId="0" fontId="52" fillId="33" borderId="25" xfId="58" applyFont="1" applyFill="1" applyBorder="1" applyAlignment="1">
      <alignment horizontal="center" vertical="top" wrapText="1"/>
      <protection/>
    </xf>
    <xf numFmtId="0" fontId="52" fillId="33" borderId="34" xfId="58" applyFont="1" applyFill="1" applyBorder="1" applyAlignment="1">
      <alignment horizontal="center" vertical="top" wrapText="1"/>
      <protection/>
    </xf>
    <xf numFmtId="0" fontId="0" fillId="0" borderId="23" xfId="0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6" fillId="33" borderId="18" xfId="58" applyFont="1" applyFill="1" applyBorder="1" applyAlignment="1">
      <alignment horizontal="left" vertical="top"/>
      <protection/>
    </xf>
    <xf numFmtId="0" fontId="56" fillId="33" borderId="29" xfId="58" applyFont="1" applyFill="1" applyBorder="1" applyAlignment="1">
      <alignment vertical="top"/>
      <protection/>
    </xf>
    <xf numFmtId="0" fontId="56" fillId="33" borderId="29" xfId="58" applyFont="1" applyFill="1" applyBorder="1" applyAlignment="1">
      <alignment vertical="top" wrapText="1"/>
      <protection/>
    </xf>
    <xf numFmtId="0" fontId="56" fillId="33" borderId="29" xfId="58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6" fillId="33" borderId="20" xfId="58" applyFont="1" applyFill="1" applyBorder="1" applyAlignment="1">
      <alignment horizontal="center" vertical="top" wrapText="1"/>
      <protection/>
    </xf>
    <xf numFmtId="0" fontId="56" fillId="33" borderId="27" xfId="58" applyFont="1" applyFill="1" applyBorder="1" applyAlignment="1">
      <alignment vertical="top"/>
      <protection/>
    </xf>
    <xf numFmtId="0" fontId="56" fillId="33" borderId="27" xfId="58" applyFont="1" applyFill="1" applyBorder="1" applyAlignment="1">
      <alignment vertical="top" wrapText="1"/>
      <protection/>
    </xf>
    <xf numFmtId="0" fontId="56" fillId="33" borderId="27" xfId="58" applyFont="1" applyFill="1" applyBorder="1" applyAlignment="1">
      <alignment horizontal="center" vertical="top" wrapText="1"/>
      <protection/>
    </xf>
    <xf numFmtId="0" fontId="56" fillId="33" borderId="28" xfId="58" applyFont="1" applyFill="1" applyBorder="1" applyAlignment="1">
      <alignment horizontal="center" vertical="center" wrapText="1"/>
      <protection/>
    </xf>
    <xf numFmtId="0" fontId="56" fillId="33" borderId="12" xfId="58" applyFont="1" applyFill="1" applyBorder="1" applyAlignment="1">
      <alignment horizontal="center" vertical="top" wrapText="1"/>
      <protection/>
    </xf>
    <xf numFmtId="0" fontId="56" fillId="33" borderId="12" xfId="58" applyFont="1" applyFill="1" applyBorder="1" applyAlignment="1">
      <alignment vertical="top"/>
      <protection/>
    </xf>
    <xf numFmtId="0" fontId="56" fillId="33" borderId="12" xfId="58" applyFont="1" applyFill="1" applyBorder="1" applyAlignment="1">
      <alignment vertical="top" wrapText="1"/>
      <protection/>
    </xf>
    <xf numFmtId="0" fontId="56" fillId="33" borderId="18" xfId="58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center" vertical="center"/>
    </xf>
    <xf numFmtId="170" fontId="56" fillId="33" borderId="30" xfId="58" applyNumberFormat="1" applyFont="1" applyFill="1" applyBorder="1" applyAlignment="1">
      <alignment horizontal="right" vertical="center" wrapText="1"/>
      <protection/>
    </xf>
    <xf numFmtId="0" fontId="52" fillId="33" borderId="23" xfId="58" applyFont="1" applyFill="1" applyBorder="1" applyAlignment="1">
      <alignment horizontal="center" vertical="top" wrapText="1"/>
      <protection/>
    </xf>
    <xf numFmtId="0" fontId="60" fillId="0" borderId="14" xfId="44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vertical="center"/>
    </xf>
    <xf numFmtId="0" fontId="52" fillId="33" borderId="23" xfId="58" applyFont="1" applyFill="1" applyBorder="1" applyAlignment="1">
      <alignment vertical="top" wrapText="1"/>
      <protection/>
    </xf>
    <xf numFmtId="0" fontId="0" fillId="0" borderId="23" xfId="0" applyBorder="1" applyAlignment="1">
      <alignment horizontal="center"/>
    </xf>
    <xf numFmtId="0" fontId="52" fillId="33" borderId="16" xfId="58" applyFont="1" applyFill="1" applyBorder="1" applyAlignment="1">
      <alignment horizontal="left" vertical="top" wrapText="1"/>
      <protection/>
    </xf>
    <xf numFmtId="0" fontId="52" fillId="34" borderId="11" xfId="0" applyFont="1" applyFill="1" applyBorder="1" applyAlignment="1">
      <alignment vertical="center"/>
    </xf>
    <xf numFmtId="0" fontId="55" fillId="2" borderId="11" xfId="0" applyFont="1" applyFill="1" applyBorder="1" applyAlignment="1">
      <alignment horizontal="center"/>
    </xf>
    <xf numFmtId="0" fontId="55" fillId="2" borderId="10" xfId="44" applyNumberFormat="1" applyFont="1" applyFill="1" applyBorder="1" applyAlignment="1">
      <alignment horizontal="center"/>
    </xf>
    <xf numFmtId="0" fontId="55" fillId="2" borderId="14" xfId="44" applyNumberFormat="1" applyFont="1" applyFill="1" applyBorder="1" applyAlignment="1">
      <alignment horizontal="center"/>
    </xf>
    <xf numFmtId="0" fontId="55" fillId="2" borderId="15" xfId="44" applyNumberFormat="1" applyFont="1" applyFill="1" applyBorder="1" applyAlignment="1">
      <alignment horizontal="center"/>
    </xf>
    <xf numFmtId="0" fontId="55" fillId="2" borderId="16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2" fillId="33" borderId="28" xfId="58" applyFont="1" applyFill="1" applyBorder="1" applyAlignment="1">
      <alignment horizontal="left" vertical="top" wrapText="1"/>
      <protection/>
    </xf>
    <xf numFmtId="0" fontId="61" fillId="0" borderId="0" xfId="0" applyFont="1" applyAlignment="1">
      <alignment horizontal="left"/>
    </xf>
    <xf numFmtId="16" fontId="57" fillId="0" borderId="0" xfId="0" applyNumberFormat="1" applyFont="1" applyAlignment="1">
      <alignment/>
    </xf>
    <xf numFmtId="170" fontId="0" fillId="0" borderId="10" xfId="0" applyNumberFormat="1" applyFill="1" applyBorder="1" applyAlignment="1">
      <alignment horizontal="center"/>
    </xf>
    <xf numFmtId="170" fontId="0" fillId="0" borderId="23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2" fillId="33" borderId="23" xfId="58" applyFont="1" applyFill="1" applyBorder="1" applyAlignment="1">
      <alignment horizontal="center" vertical="top" wrapText="1"/>
      <protection/>
    </xf>
    <xf numFmtId="0" fontId="52" fillId="33" borderId="13" xfId="58" applyFont="1" applyFill="1" applyBorder="1" applyAlignment="1">
      <alignment horizontal="center" vertical="top" wrapText="1"/>
      <protection/>
    </xf>
    <xf numFmtId="0" fontId="0" fillId="36" borderId="1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52" fillId="36" borderId="25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0" fillId="36" borderId="31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2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52" fillId="33" borderId="19" xfId="58" applyFont="1" applyFill="1" applyBorder="1" applyAlignment="1">
      <alignment horizontal="left" vertical="top" wrapText="1"/>
      <protection/>
    </xf>
    <xf numFmtId="0" fontId="52" fillId="33" borderId="35" xfId="58" applyFont="1" applyFill="1" applyBorder="1" applyAlignment="1">
      <alignment horizontal="left" vertical="top" wrapText="1"/>
      <protection/>
    </xf>
    <xf numFmtId="0" fontId="52" fillId="33" borderId="10" xfId="58" applyFont="1" applyFill="1" applyBorder="1" applyAlignment="1">
      <alignment horizontal="left" vertical="top" wrapText="1"/>
      <protection/>
    </xf>
    <xf numFmtId="0" fontId="62" fillId="42" borderId="0" xfId="0" applyFont="1" applyFill="1" applyAlignment="1">
      <alignment/>
    </xf>
    <xf numFmtId="0" fontId="62" fillId="42" borderId="0" xfId="0" applyFont="1" applyFill="1" applyAlignment="1">
      <alignment horizontal="left"/>
    </xf>
    <xf numFmtId="0" fontId="63" fillId="42" borderId="0" xfId="0" applyFont="1" applyFill="1" applyAlignment="1">
      <alignment/>
    </xf>
    <xf numFmtId="0" fontId="63" fillId="42" borderId="0" xfId="0" applyFont="1" applyFill="1" applyAlignment="1">
      <alignment horizontal="left"/>
    </xf>
    <xf numFmtId="2" fontId="0" fillId="0" borderId="15" xfId="0" applyNumberFormat="1" applyFill="1" applyBorder="1" applyAlignment="1">
      <alignment horizontal="center"/>
    </xf>
    <xf numFmtId="0" fontId="52" fillId="0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2" fillId="39" borderId="17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3" fillId="39" borderId="22" xfId="0" applyFont="1" applyFill="1" applyBorder="1" applyAlignment="1">
      <alignment horizontal="center" vertical="center"/>
    </xf>
    <xf numFmtId="0" fontId="53" fillId="36" borderId="23" xfId="58" applyFont="1" applyFill="1" applyBorder="1" applyAlignment="1">
      <alignment horizontal="center" vertical="center"/>
      <protection/>
    </xf>
    <xf numFmtId="0" fontId="53" fillId="36" borderId="11" xfId="58" applyFont="1" applyFill="1" applyBorder="1" applyAlignment="1">
      <alignment horizontal="center" vertical="center"/>
      <protection/>
    </xf>
    <xf numFmtId="0" fontId="53" fillId="36" borderId="14" xfId="58" applyFont="1" applyFill="1" applyBorder="1" applyAlignment="1">
      <alignment horizontal="center" vertical="center"/>
      <protection/>
    </xf>
    <xf numFmtId="0" fontId="52" fillId="34" borderId="2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3" fillId="39" borderId="23" xfId="0" applyFont="1" applyFill="1" applyBorder="1" applyAlignment="1">
      <alignment horizontal="center" vertical="center"/>
    </xf>
    <xf numFmtId="0" fontId="52" fillId="33" borderId="17" xfId="58" applyFont="1" applyFill="1" applyBorder="1" applyAlignment="1">
      <alignment horizontal="center" vertical="top" wrapText="1"/>
      <protection/>
    </xf>
    <xf numFmtId="0" fontId="52" fillId="33" borderId="11" xfId="58" applyFont="1" applyFill="1" applyBorder="1" applyAlignment="1">
      <alignment horizontal="center" vertical="top" wrapText="1"/>
      <protection/>
    </xf>
    <xf numFmtId="0" fontId="52" fillId="33" borderId="22" xfId="58" applyFont="1" applyFill="1" applyBorder="1" applyAlignment="1">
      <alignment horizontal="center" vertical="top" wrapText="1"/>
      <protection/>
    </xf>
    <xf numFmtId="0" fontId="52" fillId="33" borderId="23" xfId="58" applyFont="1" applyFill="1" applyBorder="1" applyAlignment="1">
      <alignment horizontal="center" vertical="top" wrapText="1"/>
      <protection/>
    </xf>
    <xf numFmtId="0" fontId="52" fillId="33" borderId="12" xfId="58" applyFont="1" applyFill="1" applyBorder="1" applyAlignment="1">
      <alignment horizontal="center" vertical="top" wrapText="1"/>
      <protection/>
    </xf>
    <xf numFmtId="0" fontId="52" fillId="33" borderId="24" xfId="58" applyFont="1" applyFill="1" applyBorder="1" applyAlignment="1">
      <alignment horizontal="center" vertical="top" wrapText="1"/>
      <protection/>
    </xf>
    <xf numFmtId="0" fontId="52" fillId="33" borderId="14" xfId="58" applyFont="1" applyFill="1" applyBorder="1" applyAlignment="1">
      <alignment horizontal="center" vertical="top" wrapText="1"/>
      <protection/>
    </xf>
    <xf numFmtId="0" fontId="52" fillId="33" borderId="13" xfId="58" applyFont="1" applyFill="1" applyBorder="1" applyAlignment="1">
      <alignment horizontal="center" vertical="top" wrapText="1"/>
      <protection/>
    </xf>
    <xf numFmtId="0" fontId="52" fillId="33" borderId="32" xfId="58" applyFont="1" applyFill="1" applyBorder="1" applyAlignment="1">
      <alignment horizontal="center" vertical="top" wrapText="1"/>
      <protection/>
    </xf>
    <xf numFmtId="0" fontId="52" fillId="33" borderId="33" xfId="58" applyFont="1" applyFill="1" applyBorder="1" applyAlignment="1">
      <alignment horizontal="center" vertical="top" wrapText="1"/>
      <protection/>
    </xf>
    <xf numFmtId="0" fontId="52" fillId="33" borderId="36" xfId="58" applyFont="1" applyFill="1" applyBorder="1" applyAlignment="1">
      <alignment horizontal="center" vertical="top" wrapText="1"/>
      <protection/>
    </xf>
    <xf numFmtId="0" fontId="52" fillId="33" borderId="30" xfId="58" applyFont="1" applyFill="1" applyBorder="1" applyAlignment="1">
      <alignment horizontal="center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zimal [0]_TitlePage" xfId="47"/>
    <cellStyle name="Dezimal_TitlePag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Standard_TitlePage" xfId="63"/>
    <cellStyle name="Title" xfId="64"/>
    <cellStyle name="Total" xfId="65"/>
    <cellStyle name="Währung [0]_TitlePage" xfId="66"/>
    <cellStyle name="Währung_TitlePage" xfId="67"/>
    <cellStyle name="Warning Text" xfId="68"/>
  </cellStyles>
  <dxfs count="50"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rgb="FF996633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theme="5" tint="-0.4999699890613556"/>
      </font>
      <fill>
        <patternFill>
          <bgColor rgb="FFFFCC66"/>
        </patternFill>
      </fill>
    </dxf>
    <dxf>
      <font>
        <color rgb="FF996633"/>
      </font>
      <fill>
        <patternFill>
          <bgColor rgb="FFFFCC66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color rgb="FF996633"/>
      </font>
      <fill>
        <patternFill>
          <bgColor rgb="FFFFCC66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theme="5" tint="-0.4999699890613556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96B69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A50021"/>
      </font>
      <fill>
        <patternFill>
          <bgColor theme="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96633"/>
      </font>
      <fill>
        <patternFill>
          <bgColor rgb="FFFFCC66"/>
        </patternFill>
      </fill>
      <border/>
    </dxf>
    <dxf>
      <font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rgb="FF996633"/>
      </font>
      <fill>
        <patternFill>
          <bgColor rgb="FFFFCC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15.png" /><Relationship Id="rId5" Type="http://schemas.openxmlformats.org/officeDocument/2006/relationships/image" Target="../media/image5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15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9.png" /><Relationship Id="rId3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16</xdr:col>
      <xdr:colOff>0</xdr:colOff>
      <xdr:row>1</xdr:row>
      <xdr:rowOff>1057275</xdr:rowOff>
    </xdr:to>
    <xdr:grpSp>
      <xdr:nvGrpSpPr>
        <xdr:cNvPr id="1" name="Group 38"/>
        <xdr:cNvGrpSpPr>
          <a:grpSpLocks/>
        </xdr:cNvGrpSpPr>
      </xdr:nvGrpSpPr>
      <xdr:grpSpPr>
        <a:xfrm>
          <a:off x="123825" y="104775"/>
          <a:ext cx="10763250" cy="1095375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10</xdr:col>
      <xdr:colOff>485775</xdr:colOff>
      <xdr:row>1</xdr:row>
      <xdr:rowOff>85725</xdr:rowOff>
    </xdr:from>
    <xdr:to>
      <xdr:col>14</xdr:col>
      <xdr:colOff>457200</xdr:colOff>
      <xdr:row>1</xdr:row>
      <xdr:rowOff>428625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228600"/>
          <a:ext cx="2600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85725</xdr:rowOff>
    </xdr:from>
    <xdr:to>
      <xdr:col>21</xdr:col>
      <xdr:colOff>76200</xdr:colOff>
      <xdr:row>18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0" y="1809750"/>
          <a:ext cx="22764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42</xdr:col>
      <xdr:colOff>19050</xdr:colOff>
      <xdr:row>10</xdr:row>
      <xdr:rowOff>66675</xdr:rowOff>
    </xdr:to>
    <xdr:grpSp>
      <xdr:nvGrpSpPr>
        <xdr:cNvPr id="1" name="Group 38"/>
        <xdr:cNvGrpSpPr>
          <a:grpSpLocks/>
        </xdr:cNvGrpSpPr>
      </xdr:nvGrpSpPr>
      <xdr:grpSpPr>
        <a:xfrm>
          <a:off x="123825" y="76200"/>
          <a:ext cx="11972925" cy="1362075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39</xdr:col>
      <xdr:colOff>76200</xdr:colOff>
      <xdr:row>0</xdr:row>
      <xdr:rowOff>76200</xdr:rowOff>
    </xdr:from>
    <xdr:to>
      <xdr:col>59</xdr:col>
      <xdr:colOff>276225</xdr:colOff>
      <xdr:row>9</xdr:row>
      <xdr:rowOff>66675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96675" y="76200"/>
          <a:ext cx="48387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65</xdr:col>
      <xdr:colOff>0</xdr:colOff>
      <xdr:row>0</xdr:row>
      <xdr:rowOff>76200</xdr:rowOff>
    </xdr:from>
    <xdr:to>
      <xdr:col>67</xdr:col>
      <xdr:colOff>238125</xdr:colOff>
      <xdr:row>9</xdr:row>
      <xdr:rowOff>76200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11725" y="76200"/>
          <a:ext cx="1304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55</xdr:col>
      <xdr:colOff>28575</xdr:colOff>
      <xdr:row>0</xdr:row>
      <xdr:rowOff>76200</xdr:rowOff>
    </xdr:from>
    <xdr:to>
      <xdr:col>69</xdr:col>
      <xdr:colOff>266700</xdr:colOff>
      <xdr:row>9</xdr:row>
      <xdr:rowOff>66675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73325" y="76200"/>
          <a:ext cx="48387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85725</xdr:colOff>
      <xdr:row>12</xdr:row>
      <xdr:rowOff>57150</xdr:rowOff>
    </xdr:from>
    <xdr:to>
      <xdr:col>30</xdr:col>
      <xdr:colOff>114300</xdr:colOff>
      <xdr:row>12</xdr:row>
      <xdr:rowOff>371475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0" y="1838325"/>
          <a:ext cx="285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57150</xdr:colOff>
      <xdr:row>12</xdr:row>
      <xdr:rowOff>28575</xdr:rowOff>
    </xdr:from>
    <xdr:to>
      <xdr:col>39</xdr:col>
      <xdr:colOff>0</xdr:colOff>
      <xdr:row>12</xdr:row>
      <xdr:rowOff>381000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01375" y="1809750"/>
          <a:ext cx="419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12</xdr:row>
      <xdr:rowOff>47625</xdr:rowOff>
    </xdr:from>
    <xdr:to>
      <xdr:col>22</xdr:col>
      <xdr:colOff>114300</xdr:colOff>
      <xdr:row>12</xdr:row>
      <xdr:rowOff>361950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19975" y="182880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66675</xdr:colOff>
      <xdr:row>12</xdr:row>
      <xdr:rowOff>47625</xdr:rowOff>
    </xdr:from>
    <xdr:to>
      <xdr:col>14</xdr:col>
      <xdr:colOff>152400</xdr:colOff>
      <xdr:row>12</xdr:row>
      <xdr:rowOff>390525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38800" y="182880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57150</xdr:rowOff>
    </xdr:from>
    <xdr:to>
      <xdr:col>6</xdr:col>
      <xdr:colOff>85725</xdr:colOff>
      <xdr:row>12</xdr:row>
      <xdr:rowOff>371475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1838325"/>
          <a:ext cx="2952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24</xdr:col>
      <xdr:colOff>85725</xdr:colOff>
      <xdr:row>1</xdr:row>
      <xdr:rowOff>76200</xdr:rowOff>
    </xdr:from>
    <xdr:to>
      <xdr:col>43</xdr:col>
      <xdr:colOff>123825</xdr:colOff>
      <xdr:row>4</xdr:row>
      <xdr:rowOff>95250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8143875" y="161925"/>
          <a:ext cx="4276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FIRST DIVISION MVP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24</xdr:col>
      <xdr:colOff>9525</xdr:colOff>
      <xdr:row>2</xdr:row>
      <xdr:rowOff>1076325</xdr:rowOff>
    </xdr:to>
    <xdr:grpSp>
      <xdr:nvGrpSpPr>
        <xdr:cNvPr id="1" name="Group 38"/>
        <xdr:cNvGrpSpPr>
          <a:grpSpLocks/>
        </xdr:cNvGrpSpPr>
      </xdr:nvGrpSpPr>
      <xdr:grpSpPr>
        <a:xfrm>
          <a:off x="57150" y="142875"/>
          <a:ext cx="15344775" cy="1219200"/>
          <a:chOff x="119060" y="199989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9989"/>
            <a:ext cx="13945906" cy="1214437"/>
            <a:chOff x="119060" y="199989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9989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766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244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046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85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14</xdr:col>
      <xdr:colOff>142875</xdr:colOff>
      <xdr:row>1</xdr:row>
      <xdr:rowOff>66675</xdr:rowOff>
    </xdr:from>
    <xdr:to>
      <xdr:col>19</xdr:col>
      <xdr:colOff>133350</xdr:colOff>
      <xdr:row>2</xdr:row>
      <xdr:rowOff>457200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9686925" y="209550"/>
          <a:ext cx="3495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FIRST DIVISION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10</xdr:col>
      <xdr:colOff>1409700</xdr:colOff>
      <xdr:row>1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5628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1304925</xdr:colOff>
      <xdr:row>0</xdr:row>
      <xdr:rowOff>85725</xdr:rowOff>
    </xdr:from>
    <xdr:to>
      <xdr:col>11</xdr:col>
      <xdr:colOff>19050</xdr:colOff>
      <xdr:row>1</xdr:row>
      <xdr:rowOff>1181100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85725"/>
          <a:ext cx="1304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1085850</xdr:colOff>
      <xdr:row>1</xdr:row>
      <xdr:rowOff>600075</xdr:rowOff>
    </xdr:from>
    <xdr:to>
      <xdr:col>4</xdr:col>
      <xdr:colOff>342900</xdr:colOff>
      <xdr:row>1</xdr:row>
      <xdr:rowOff>838200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733425"/>
          <a:ext cx="1885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xSplit="4" ySplit="3" topLeftCell="E2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41" sqref="R41"/>
    </sheetView>
  </sheetViews>
  <sheetFormatPr defaultColWidth="9.33203125" defaultRowHeight="11.25"/>
  <cols>
    <col min="1" max="1" width="2.16015625" style="0" customWidth="1"/>
    <col min="2" max="2" width="4.5" style="2" customWidth="1"/>
    <col min="3" max="3" width="23.83203125" style="0" bestFit="1" customWidth="1"/>
    <col min="4" max="4" width="22" style="0" customWidth="1"/>
    <col min="5" max="15" width="11.5" style="2" customWidth="1"/>
    <col min="16" max="16" width="11.5" style="3" customWidth="1"/>
    <col min="17" max="17" width="4.5" style="0" customWidth="1"/>
    <col min="18" max="18" width="9.33203125" style="0" customWidth="1"/>
    <col min="19" max="19" width="7" style="0" bestFit="1" customWidth="1"/>
    <col min="20" max="20" width="12.83203125" style="0" bestFit="1" customWidth="1"/>
  </cols>
  <sheetData>
    <row r="1" ht="11.25"/>
    <row r="2" spans="2:16" ht="90.75" customHeight="1">
      <c r="B2" s="84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2"/>
    </row>
    <row r="3" spans="2:18" ht="33.75" customHeight="1">
      <c r="B3" s="16" t="s">
        <v>6</v>
      </c>
      <c r="C3" s="16" t="s">
        <v>11</v>
      </c>
      <c r="D3" s="17" t="s">
        <v>0</v>
      </c>
      <c r="E3" s="18" t="s">
        <v>39</v>
      </c>
      <c r="F3" s="18" t="s">
        <v>19</v>
      </c>
      <c r="G3" s="18" t="s">
        <v>40</v>
      </c>
      <c r="H3" s="18" t="s">
        <v>41</v>
      </c>
      <c r="I3" s="18" t="s">
        <v>13</v>
      </c>
      <c r="J3" s="18" t="s">
        <v>20</v>
      </c>
      <c r="K3" s="18" t="s">
        <v>42</v>
      </c>
      <c r="L3" s="18" t="s">
        <v>43</v>
      </c>
      <c r="M3" s="18" t="s">
        <v>23</v>
      </c>
      <c r="N3" s="18" t="s">
        <v>53</v>
      </c>
      <c r="O3" s="18" t="s">
        <v>26</v>
      </c>
      <c r="P3" s="18" t="s">
        <v>30</v>
      </c>
      <c r="Q3" s="83"/>
      <c r="R3" s="83"/>
    </row>
    <row r="4" spans="2:16" ht="11.25">
      <c r="B4" s="6">
        <v>1</v>
      </c>
      <c r="C4" s="5" t="s">
        <v>106</v>
      </c>
      <c r="D4" s="81" t="s">
        <v>5</v>
      </c>
      <c r="E4" s="77">
        <v>4</v>
      </c>
      <c r="F4" s="19">
        <v>289</v>
      </c>
      <c r="G4" s="19">
        <v>3</v>
      </c>
      <c r="H4" s="19">
        <v>1</v>
      </c>
      <c r="I4" s="41">
        <v>1</v>
      </c>
      <c r="J4" s="6">
        <v>7</v>
      </c>
      <c r="K4" s="6">
        <v>1</v>
      </c>
      <c r="L4" s="6">
        <v>0</v>
      </c>
      <c r="M4" s="19">
        <v>1</v>
      </c>
      <c r="N4" s="19">
        <v>0</v>
      </c>
      <c r="O4" s="19">
        <v>0</v>
      </c>
      <c r="P4" s="20">
        <f aca="true" t="shared" si="0" ref="P4:P16">(E4*5)+F4+(G4*5)+(H4*10)+(I4*5)+(J4*10)+(K4*5)+(L4*10)+(M4*5)+(N4*5)+(O4*5)</f>
        <v>419</v>
      </c>
    </row>
    <row r="5" spans="2:16" ht="11.25">
      <c r="B5" s="6">
        <v>2</v>
      </c>
      <c r="C5" s="5" t="s">
        <v>107</v>
      </c>
      <c r="D5" s="81" t="s">
        <v>5</v>
      </c>
      <c r="E5" s="77">
        <v>4</v>
      </c>
      <c r="F5" s="19">
        <v>191</v>
      </c>
      <c r="G5" s="19">
        <v>2</v>
      </c>
      <c r="H5" s="19">
        <v>0</v>
      </c>
      <c r="I5" s="41">
        <v>1</v>
      </c>
      <c r="J5" s="6">
        <v>5</v>
      </c>
      <c r="K5" s="6">
        <v>1</v>
      </c>
      <c r="L5" s="6">
        <v>0</v>
      </c>
      <c r="M5" s="19">
        <v>3</v>
      </c>
      <c r="N5" s="19">
        <v>0</v>
      </c>
      <c r="O5" s="19">
        <v>0</v>
      </c>
      <c r="P5" s="20">
        <f t="shared" si="0"/>
        <v>296</v>
      </c>
    </row>
    <row r="6" spans="2:16" ht="11.25">
      <c r="B6" s="6">
        <v>3</v>
      </c>
      <c r="C6" s="5" t="s">
        <v>104</v>
      </c>
      <c r="D6" s="81" t="s">
        <v>5</v>
      </c>
      <c r="E6" s="77">
        <v>3</v>
      </c>
      <c r="F6" s="19">
        <v>230</v>
      </c>
      <c r="G6" s="19">
        <v>1</v>
      </c>
      <c r="H6" s="19">
        <v>1</v>
      </c>
      <c r="I6" s="41"/>
      <c r="J6" s="6">
        <v>3</v>
      </c>
      <c r="K6" s="6">
        <v>0</v>
      </c>
      <c r="L6" s="6">
        <v>0</v>
      </c>
      <c r="M6" s="19">
        <v>0</v>
      </c>
      <c r="N6" s="19">
        <v>0</v>
      </c>
      <c r="O6" s="19">
        <v>0</v>
      </c>
      <c r="P6" s="20">
        <f t="shared" si="0"/>
        <v>290</v>
      </c>
    </row>
    <row r="7" spans="2:16" ht="11.25">
      <c r="B7" s="6">
        <v>4</v>
      </c>
      <c r="C7" s="5" t="s">
        <v>129</v>
      </c>
      <c r="D7" s="79" t="s">
        <v>3</v>
      </c>
      <c r="E7" s="77">
        <v>4</v>
      </c>
      <c r="F7" s="19">
        <v>100</v>
      </c>
      <c r="G7" s="19">
        <v>1</v>
      </c>
      <c r="H7" s="19">
        <v>0</v>
      </c>
      <c r="I7" s="41">
        <v>1</v>
      </c>
      <c r="J7" s="6">
        <v>9</v>
      </c>
      <c r="K7" s="6">
        <v>1</v>
      </c>
      <c r="L7" s="6">
        <v>0</v>
      </c>
      <c r="M7" s="19">
        <v>3</v>
      </c>
      <c r="N7" s="19">
        <v>0</v>
      </c>
      <c r="O7" s="19">
        <v>0</v>
      </c>
      <c r="P7" s="20">
        <f t="shared" si="0"/>
        <v>240</v>
      </c>
    </row>
    <row r="8" spans="2:16" ht="11.25">
      <c r="B8" s="6">
        <v>5</v>
      </c>
      <c r="C8" s="11" t="s">
        <v>174</v>
      </c>
      <c r="D8" s="79" t="s">
        <v>1</v>
      </c>
      <c r="E8" s="77">
        <v>4</v>
      </c>
      <c r="F8" s="19">
        <v>186</v>
      </c>
      <c r="G8" s="19">
        <v>2</v>
      </c>
      <c r="H8" s="19">
        <v>0</v>
      </c>
      <c r="I8" s="41">
        <v>1</v>
      </c>
      <c r="J8" s="6">
        <v>0</v>
      </c>
      <c r="K8" s="6">
        <v>0</v>
      </c>
      <c r="L8" s="6">
        <v>0</v>
      </c>
      <c r="M8" s="19">
        <v>1</v>
      </c>
      <c r="N8" s="19">
        <v>0</v>
      </c>
      <c r="O8" s="19">
        <v>0</v>
      </c>
      <c r="P8" s="20">
        <f t="shared" si="0"/>
        <v>226</v>
      </c>
    </row>
    <row r="9" spans="2:16" ht="11.25">
      <c r="B9" s="6">
        <v>6</v>
      </c>
      <c r="C9" s="5" t="s">
        <v>103</v>
      </c>
      <c r="D9" s="79" t="s">
        <v>4</v>
      </c>
      <c r="E9" s="77">
        <v>4</v>
      </c>
      <c r="F9" s="19">
        <v>129</v>
      </c>
      <c r="G9" s="19">
        <v>1</v>
      </c>
      <c r="H9" s="19">
        <v>0</v>
      </c>
      <c r="I9" s="41">
        <v>1</v>
      </c>
      <c r="J9" s="6">
        <v>1</v>
      </c>
      <c r="K9" s="6">
        <v>0</v>
      </c>
      <c r="L9" s="6">
        <v>0</v>
      </c>
      <c r="M9" s="19">
        <v>2</v>
      </c>
      <c r="N9" s="19">
        <v>0</v>
      </c>
      <c r="O9" s="19">
        <v>0</v>
      </c>
      <c r="P9" s="20">
        <f t="shared" si="0"/>
        <v>179</v>
      </c>
    </row>
    <row r="10" spans="2:20" ht="11.25">
      <c r="B10" s="6">
        <v>7</v>
      </c>
      <c r="C10" s="5" t="s">
        <v>126</v>
      </c>
      <c r="D10" s="79" t="s">
        <v>3</v>
      </c>
      <c r="E10" s="77">
        <v>3</v>
      </c>
      <c r="F10" s="19">
        <v>135</v>
      </c>
      <c r="G10" s="19">
        <v>1</v>
      </c>
      <c r="H10" s="19">
        <v>0</v>
      </c>
      <c r="I10" s="41"/>
      <c r="J10" s="6">
        <v>1</v>
      </c>
      <c r="K10" s="6">
        <v>0</v>
      </c>
      <c r="L10" s="6">
        <v>0</v>
      </c>
      <c r="M10" s="19">
        <v>1</v>
      </c>
      <c r="N10" s="19">
        <v>0</v>
      </c>
      <c r="O10" s="19">
        <v>0</v>
      </c>
      <c r="P10" s="20">
        <f t="shared" si="0"/>
        <v>170</v>
      </c>
      <c r="S10" s="15"/>
      <c r="T10" s="15"/>
    </row>
    <row r="11" spans="2:16" ht="11.25">
      <c r="B11" s="6">
        <v>8</v>
      </c>
      <c r="C11" s="5" t="s">
        <v>116</v>
      </c>
      <c r="D11" s="79" t="s">
        <v>4</v>
      </c>
      <c r="E11" s="77">
        <v>3</v>
      </c>
      <c r="F11" s="19">
        <v>106</v>
      </c>
      <c r="G11" s="19">
        <v>1</v>
      </c>
      <c r="H11" s="19">
        <v>0</v>
      </c>
      <c r="I11" s="41"/>
      <c r="J11" s="6">
        <v>1</v>
      </c>
      <c r="K11" s="6">
        <v>0</v>
      </c>
      <c r="L11" s="6">
        <v>0</v>
      </c>
      <c r="M11" s="19">
        <v>4</v>
      </c>
      <c r="N11" s="19">
        <v>0</v>
      </c>
      <c r="O11" s="19">
        <v>1</v>
      </c>
      <c r="P11" s="20">
        <f t="shared" si="0"/>
        <v>161</v>
      </c>
    </row>
    <row r="12" spans="2:20" ht="11.25">
      <c r="B12" s="6">
        <v>9</v>
      </c>
      <c r="C12" s="5" t="s">
        <v>100</v>
      </c>
      <c r="D12" s="163" t="s">
        <v>2</v>
      </c>
      <c r="E12" s="77">
        <v>4</v>
      </c>
      <c r="F12" s="19">
        <v>127</v>
      </c>
      <c r="G12" s="19">
        <v>1</v>
      </c>
      <c r="H12" s="19">
        <v>0</v>
      </c>
      <c r="I12" s="41">
        <v>1</v>
      </c>
      <c r="J12" s="6">
        <v>0</v>
      </c>
      <c r="K12" s="6">
        <v>0</v>
      </c>
      <c r="L12" s="6">
        <v>0</v>
      </c>
      <c r="M12" s="19">
        <v>0</v>
      </c>
      <c r="N12" s="19">
        <v>0</v>
      </c>
      <c r="O12" s="19">
        <v>0</v>
      </c>
      <c r="P12" s="20">
        <f t="shared" si="0"/>
        <v>157</v>
      </c>
      <c r="S12" s="15"/>
      <c r="T12" s="15"/>
    </row>
    <row r="13" spans="2:16" ht="11.25">
      <c r="B13" s="6">
        <v>10</v>
      </c>
      <c r="C13" s="5" t="s">
        <v>128</v>
      </c>
      <c r="D13" s="79" t="s">
        <v>3</v>
      </c>
      <c r="E13" s="77">
        <v>4</v>
      </c>
      <c r="F13" s="19">
        <v>98</v>
      </c>
      <c r="G13" s="19">
        <v>0</v>
      </c>
      <c r="H13" s="19">
        <v>0</v>
      </c>
      <c r="I13" s="41">
        <v>2</v>
      </c>
      <c r="J13" s="6">
        <v>0</v>
      </c>
      <c r="K13" s="6">
        <v>0</v>
      </c>
      <c r="L13" s="6">
        <v>0</v>
      </c>
      <c r="M13" s="19">
        <v>5</v>
      </c>
      <c r="N13" s="19">
        <v>0</v>
      </c>
      <c r="O13" s="19">
        <v>0</v>
      </c>
      <c r="P13" s="20">
        <f t="shared" si="0"/>
        <v>153</v>
      </c>
    </row>
    <row r="14" spans="2:16" ht="11.25">
      <c r="B14" s="6">
        <v>11</v>
      </c>
      <c r="C14" s="5" t="s">
        <v>133</v>
      </c>
      <c r="D14" s="79" t="s">
        <v>1</v>
      </c>
      <c r="E14" s="77">
        <v>3</v>
      </c>
      <c r="F14" s="19">
        <v>13</v>
      </c>
      <c r="G14" s="19">
        <v>0</v>
      </c>
      <c r="H14" s="19">
        <v>0</v>
      </c>
      <c r="I14" s="41"/>
      <c r="J14" s="6">
        <v>8</v>
      </c>
      <c r="K14" s="6">
        <v>2</v>
      </c>
      <c r="L14" s="6">
        <v>0</v>
      </c>
      <c r="M14" s="19">
        <v>3</v>
      </c>
      <c r="N14" s="19">
        <v>0</v>
      </c>
      <c r="O14" s="19">
        <v>0</v>
      </c>
      <c r="P14" s="20">
        <f t="shared" si="0"/>
        <v>133</v>
      </c>
    </row>
    <row r="15" spans="2:16" ht="11.25">
      <c r="B15" s="6">
        <v>12</v>
      </c>
      <c r="C15" s="5" t="s">
        <v>105</v>
      </c>
      <c r="D15" s="81" t="s">
        <v>5</v>
      </c>
      <c r="E15" s="77">
        <v>4</v>
      </c>
      <c r="F15" s="19">
        <v>64</v>
      </c>
      <c r="G15" s="19">
        <v>0</v>
      </c>
      <c r="H15" s="19">
        <v>0</v>
      </c>
      <c r="I15" s="41">
        <v>1</v>
      </c>
      <c r="J15" s="6">
        <v>0</v>
      </c>
      <c r="K15" s="6">
        <v>0</v>
      </c>
      <c r="L15" s="6">
        <v>0</v>
      </c>
      <c r="M15" s="19">
        <v>2</v>
      </c>
      <c r="N15" s="19">
        <v>3</v>
      </c>
      <c r="O15" s="19">
        <v>3</v>
      </c>
      <c r="P15" s="20">
        <f t="shared" si="0"/>
        <v>129</v>
      </c>
    </row>
    <row r="16" spans="2:16" ht="11.25">
      <c r="B16" s="6">
        <v>13</v>
      </c>
      <c r="C16" s="5" t="s">
        <v>130</v>
      </c>
      <c r="D16" s="79" t="s">
        <v>3</v>
      </c>
      <c r="E16" s="77">
        <v>3</v>
      </c>
      <c r="F16" s="19">
        <v>63</v>
      </c>
      <c r="G16" s="19">
        <v>0</v>
      </c>
      <c r="H16" s="19">
        <v>0</v>
      </c>
      <c r="I16" s="41"/>
      <c r="J16" s="6">
        <v>4</v>
      </c>
      <c r="K16" s="6">
        <v>0</v>
      </c>
      <c r="L16" s="6">
        <v>0</v>
      </c>
      <c r="M16" s="19">
        <v>1</v>
      </c>
      <c r="N16" s="19">
        <v>0</v>
      </c>
      <c r="O16" s="19">
        <v>0</v>
      </c>
      <c r="P16" s="20">
        <f t="shared" si="0"/>
        <v>123</v>
      </c>
    </row>
    <row r="17" spans="2:16" ht="11.25">
      <c r="B17" s="6">
        <v>14</v>
      </c>
      <c r="C17" s="5" t="s">
        <v>123</v>
      </c>
      <c r="D17" s="163" t="s">
        <v>2</v>
      </c>
      <c r="E17" s="77">
        <v>4</v>
      </c>
      <c r="F17" s="19">
        <v>72</v>
      </c>
      <c r="G17" s="19">
        <v>0</v>
      </c>
      <c r="H17" s="19">
        <v>0</v>
      </c>
      <c r="I17" s="41" t="s">
        <v>165</v>
      </c>
      <c r="J17" s="6">
        <v>3</v>
      </c>
      <c r="K17" s="6">
        <v>0</v>
      </c>
      <c r="L17" s="6">
        <v>0</v>
      </c>
      <c r="M17" s="19">
        <v>0</v>
      </c>
      <c r="N17" s="19">
        <v>0</v>
      </c>
      <c r="O17" s="19">
        <v>0</v>
      </c>
      <c r="P17" s="20">
        <v>122</v>
      </c>
    </row>
    <row r="18" spans="2:16" ht="11.25">
      <c r="B18" s="6">
        <v>15</v>
      </c>
      <c r="C18" s="5" t="s">
        <v>118</v>
      </c>
      <c r="D18" s="79" t="s">
        <v>1</v>
      </c>
      <c r="E18" s="77">
        <v>2</v>
      </c>
      <c r="F18" s="19">
        <v>75</v>
      </c>
      <c r="G18" s="19">
        <v>1</v>
      </c>
      <c r="H18" s="19">
        <v>0</v>
      </c>
      <c r="I18" s="41"/>
      <c r="J18" s="6">
        <v>2</v>
      </c>
      <c r="K18" s="6">
        <v>0</v>
      </c>
      <c r="L18" s="6">
        <v>0</v>
      </c>
      <c r="M18" s="19">
        <v>0</v>
      </c>
      <c r="N18" s="19">
        <v>1</v>
      </c>
      <c r="O18" s="19">
        <v>0</v>
      </c>
      <c r="P18" s="20">
        <f aca="true" t="shared" si="1" ref="P18:P49">(E18*5)+F18+(G18*5)+(H18*10)+(I18*5)+(J18*10)+(K18*5)+(L18*10)+(M18*5)+(N18*5)+(O18*5)</f>
        <v>115</v>
      </c>
    </row>
    <row r="19" spans="2:16" ht="11.25">
      <c r="B19" s="6">
        <v>16</v>
      </c>
      <c r="C19" s="5" t="s">
        <v>102</v>
      </c>
      <c r="D19" s="163" t="s">
        <v>2</v>
      </c>
      <c r="E19" s="77">
        <v>3</v>
      </c>
      <c r="F19" s="19">
        <v>22</v>
      </c>
      <c r="G19" s="19">
        <v>0</v>
      </c>
      <c r="H19" s="19">
        <v>0</v>
      </c>
      <c r="I19" s="41">
        <v>1</v>
      </c>
      <c r="J19" s="6">
        <v>6</v>
      </c>
      <c r="K19" s="6">
        <v>1</v>
      </c>
      <c r="L19" s="6">
        <v>0</v>
      </c>
      <c r="M19" s="19">
        <v>1</v>
      </c>
      <c r="N19" s="19">
        <v>0</v>
      </c>
      <c r="O19" s="19">
        <v>0</v>
      </c>
      <c r="P19" s="20">
        <f t="shared" si="1"/>
        <v>112</v>
      </c>
    </row>
    <row r="20" spans="2:16" ht="11.25">
      <c r="B20" s="6">
        <v>17</v>
      </c>
      <c r="C20" s="5" t="s">
        <v>98</v>
      </c>
      <c r="D20" s="206" t="s">
        <v>2</v>
      </c>
      <c r="E20" s="77">
        <v>3</v>
      </c>
      <c r="F20" s="19">
        <v>49</v>
      </c>
      <c r="G20" s="19">
        <v>0</v>
      </c>
      <c r="H20" s="19">
        <v>0</v>
      </c>
      <c r="I20" s="41"/>
      <c r="J20" s="6">
        <v>4</v>
      </c>
      <c r="K20" s="6">
        <v>0</v>
      </c>
      <c r="L20" s="6">
        <v>0</v>
      </c>
      <c r="M20" s="19">
        <v>1</v>
      </c>
      <c r="N20" s="19">
        <v>0</v>
      </c>
      <c r="O20" s="19">
        <v>0</v>
      </c>
      <c r="P20" s="20">
        <f t="shared" si="1"/>
        <v>109</v>
      </c>
    </row>
    <row r="21" spans="2:21" ht="11.25">
      <c r="B21" s="6">
        <v>18</v>
      </c>
      <c r="C21" s="5" t="s">
        <v>185</v>
      </c>
      <c r="D21" s="80" t="s">
        <v>4</v>
      </c>
      <c r="E21" s="77">
        <v>4</v>
      </c>
      <c r="F21" s="19">
        <v>16</v>
      </c>
      <c r="G21" s="19">
        <v>0</v>
      </c>
      <c r="H21" s="19">
        <v>0</v>
      </c>
      <c r="I21" s="41"/>
      <c r="J21" s="6">
        <v>6</v>
      </c>
      <c r="K21" s="6">
        <v>1</v>
      </c>
      <c r="L21" s="6">
        <v>0</v>
      </c>
      <c r="M21" s="19">
        <v>0</v>
      </c>
      <c r="N21" s="19">
        <v>1</v>
      </c>
      <c r="O21" s="19">
        <v>0</v>
      </c>
      <c r="P21" s="20">
        <f t="shared" si="1"/>
        <v>106</v>
      </c>
      <c r="R21" s="200" t="s">
        <v>33</v>
      </c>
      <c r="S21" s="200" t="s">
        <v>44</v>
      </c>
      <c r="T21" s="201"/>
      <c r="U21" s="202"/>
    </row>
    <row r="22" spans="2:21" ht="11.25">
      <c r="B22" s="6">
        <v>19</v>
      </c>
      <c r="C22" s="5" t="s">
        <v>194</v>
      </c>
      <c r="D22" s="205" t="s">
        <v>5</v>
      </c>
      <c r="E22" s="77">
        <v>3</v>
      </c>
      <c r="F22" s="19">
        <v>4</v>
      </c>
      <c r="G22" s="19">
        <v>0</v>
      </c>
      <c r="H22" s="19">
        <v>0</v>
      </c>
      <c r="I22" s="41">
        <v>1</v>
      </c>
      <c r="J22" s="6">
        <v>7</v>
      </c>
      <c r="K22" s="6">
        <v>2</v>
      </c>
      <c r="L22" s="6">
        <v>0</v>
      </c>
      <c r="M22" s="19">
        <v>0</v>
      </c>
      <c r="N22" s="19">
        <v>0</v>
      </c>
      <c r="O22" s="19">
        <v>0</v>
      </c>
      <c r="P22" s="20">
        <f t="shared" si="1"/>
        <v>104</v>
      </c>
      <c r="R22" s="203"/>
      <c r="S22" s="203"/>
      <c r="T22" s="202"/>
      <c r="U22" s="202"/>
    </row>
    <row r="23" spans="2:21" ht="11.25">
      <c r="B23" s="6">
        <v>20</v>
      </c>
      <c r="C23" s="5" t="s">
        <v>109</v>
      </c>
      <c r="D23" s="205" t="s">
        <v>5</v>
      </c>
      <c r="E23" s="77">
        <v>3</v>
      </c>
      <c r="F23" s="19">
        <v>48</v>
      </c>
      <c r="G23" s="19">
        <v>0</v>
      </c>
      <c r="H23" s="19">
        <v>0</v>
      </c>
      <c r="I23" s="41"/>
      <c r="J23" s="6">
        <v>2</v>
      </c>
      <c r="K23" s="6">
        <v>0</v>
      </c>
      <c r="L23" s="6">
        <v>0</v>
      </c>
      <c r="M23" s="19">
        <v>1</v>
      </c>
      <c r="N23" s="19">
        <v>1</v>
      </c>
      <c r="O23" s="19">
        <v>0</v>
      </c>
      <c r="P23" s="20">
        <f t="shared" si="1"/>
        <v>93</v>
      </c>
      <c r="R23" s="203">
        <v>5</v>
      </c>
      <c r="S23" s="203" t="s">
        <v>34</v>
      </c>
      <c r="T23" s="202"/>
      <c r="U23" s="202"/>
    </row>
    <row r="24" spans="2:21" ht="11.25">
      <c r="B24" s="6">
        <v>21</v>
      </c>
      <c r="C24" s="5" t="s">
        <v>124</v>
      </c>
      <c r="D24" s="80" t="s">
        <v>3</v>
      </c>
      <c r="E24" s="77">
        <v>3</v>
      </c>
      <c r="F24" s="19">
        <v>25</v>
      </c>
      <c r="G24" s="19">
        <v>0</v>
      </c>
      <c r="H24" s="19">
        <v>0</v>
      </c>
      <c r="I24" s="41">
        <v>1</v>
      </c>
      <c r="J24" s="6">
        <v>4</v>
      </c>
      <c r="K24" s="6">
        <v>0</v>
      </c>
      <c r="L24" s="6">
        <v>0</v>
      </c>
      <c r="M24" s="19">
        <v>1</v>
      </c>
      <c r="N24" s="19">
        <v>0</v>
      </c>
      <c r="O24" s="19">
        <v>0</v>
      </c>
      <c r="P24" s="20">
        <f t="shared" si="1"/>
        <v>90</v>
      </c>
      <c r="R24" s="203">
        <v>1</v>
      </c>
      <c r="S24" s="203" t="s">
        <v>45</v>
      </c>
      <c r="T24" s="202"/>
      <c r="U24" s="202"/>
    </row>
    <row r="25" spans="2:21" ht="11.25">
      <c r="B25" s="6">
        <v>22</v>
      </c>
      <c r="C25" s="5" t="s">
        <v>178</v>
      </c>
      <c r="D25" s="80" t="s">
        <v>1</v>
      </c>
      <c r="E25" s="77">
        <v>3</v>
      </c>
      <c r="F25" s="19">
        <v>48</v>
      </c>
      <c r="G25" s="19">
        <v>0</v>
      </c>
      <c r="H25" s="19">
        <v>0</v>
      </c>
      <c r="I25" s="41">
        <v>2</v>
      </c>
      <c r="J25" s="6">
        <v>1</v>
      </c>
      <c r="K25" s="6">
        <v>0</v>
      </c>
      <c r="L25" s="6">
        <v>0</v>
      </c>
      <c r="M25" s="19">
        <v>1</v>
      </c>
      <c r="N25" s="19">
        <v>0</v>
      </c>
      <c r="O25" s="19">
        <v>0</v>
      </c>
      <c r="P25" s="20">
        <f t="shared" si="1"/>
        <v>88</v>
      </c>
      <c r="R25" s="203">
        <v>5</v>
      </c>
      <c r="S25" s="203" t="s">
        <v>46</v>
      </c>
      <c r="T25" s="202"/>
      <c r="U25" s="202"/>
    </row>
    <row r="26" spans="2:21" ht="11.25">
      <c r="B26" s="6">
        <v>23</v>
      </c>
      <c r="C26" s="5" t="s">
        <v>108</v>
      </c>
      <c r="D26" s="205" t="s">
        <v>5</v>
      </c>
      <c r="E26" s="77">
        <v>4</v>
      </c>
      <c r="F26" s="19">
        <v>45</v>
      </c>
      <c r="G26" s="19">
        <v>0</v>
      </c>
      <c r="H26" s="19">
        <v>0</v>
      </c>
      <c r="I26" s="41">
        <v>1</v>
      </c>
      <c r="J26" s="6">
        <v>0</v>
      </c>
      <c r="K26" s="6">
        <v>0</v>
      </c>
      <c r="L26" s="6">
        <v>0</v>
      </c>
      <c r="M26" s="19">
        <v>3</v>
      </c>
      <c r="N26" s="19">
        <v>0</v>
      </c>
      <c r="O26" s="19">
        <v>0</v>
      </c>
      <c r="P26" s="20">
        <f t="shared" si="1"/>
        <v>85</v>
      </c>
      <c r="R26" s="203">
        <v>10</v>
      </c>
      <c r="S26" s="203" t="s">
        <v>47</v>
      </c>
      <c r="T26" s="202"/>
      <c r="U26" s="202"/>
    </row>
    <row r="27" spans="2:21" ht="11.25">
      <c r="B27" s="6">
        <v>24</v>
      </c>
      <c r="C27" s="11" t="s">
        <v>136</v>
      </c>
      <c r="D27" s="80" t="s">
        <v>1</v>
      </c>
      <c r="E27" s="77">
        <v>4</v>
      </c>
      <c r="F27" s="19">
        <v>46</v>
      </c>
      <c r="G27" s="19">
        <v>0</v>
      </c>
      <c r="H27" s="19">
        <v>0</v>
      </c>
      <c r="I27" s="41"/>
      <c r="J27" s="6">
        <v>0</v>
      </c>
      <c r="K27" s="6">
        <v>0</v>
      </c>
      <c r="L27" s="6">
        <v>0</v>
      </c>
      <c r="M27" s="19">
        <v>3</v>
      </c>
      <c r="N27" s="19">
        <v>0</v>
      </c>
      <c r="O27" s="19">
        <v>0</v>
      </c>
      <c r="P27" s="20">
        <f t="shared" si="1"/>
        <v>81</v>
      </c>
      <c r="R27" s="203">
        <v>5</v>
      </c>
      <c r="S27" s="203" t="s">
        <v>29</v>
      </c>
      <c r="T27" s="202"/>
      <c r="U27" s="202"/>
    </row>
    <row r="28" spans="2:21" ht="11.25">
      <c r="B28" s="6">
        <v>25</v>
      </c>
      <c r="C28" s="5" t="s">
        <v>186</v>
      </c>
      <c r="D28" s="80" t="s">
        <v>4</v>
      </c>
      <c r="E28" s="77">
        <v>4</v>
      </c>
      <c r="F28" s="19">
        <v>14</v>
      </c>
      <c r="G28" s="19">
        <v>0</v>
      </c>
      <c r="H28" s="19">
        <v>0</v>
      </c>
      <c r="I28" s="41"/>
      <c r="J28" s="6">
        <v>4</v>
      </c>
      <c r="K28" s="6">
        <v>1</v>
      </c>
      <c r="L28" s="6">
        <v>0</v>
      </c>
      <c r="M28" s="19">
        <v>0</v>
      </c>
      <c r="N28" s="19">
        <v>0</v>
      </c>
      <c r="O28" s="19">
        <v>0</v>
      </c>
      <c r="P28" s="20">
        <f t="shared" si="1"/>
        <v>79</v>
      </c>
      <c r="R28" s="203">
        <v>10</v>
      </c>
      <c r="S28" s="203" t="s">
        <v>48</v>
      </c>
      <c r="T28" s="202"/>
      <c r="U28" s="202"/>
    </row>
    <row r="29" spans="2:21" ht="11.25">
      <c r="B29" s="6">
        <v>26</v>
      </c>
      <c r="C29" s="5" t="s">
        <v>127</v>
      </c>
      <c r="D29" s="80" t="s">
        <v>3</v>
      </c>
      <c r="E29" s="77">
        <v>3</v>
      </c>
      <c r="F29" s="19">
        <v>52</v>
      </c>
      <c r="G29" s="19">
        <v>0</v>
      </c>
      <c r="H29" s="19">
        <v>0</v>
      </c>
      <c r="I29" s="41"/>
      <c r="J29" s="6">
        <v>0</v>
      </c>
      <c r="K29" s="6">
        <v>0</v>
      </c>
      <c r="L29" s="6">
        <v>0</v>
      </c>
      <c r="M29" s="19">
        <v>2</v>
      </c>
      <c r="N29" s="19">
        <v>0</v>
      </c>
      <c r="O29" s="19">
        <v>0</v>
      </c>
      <c r="P29" s="20">
        <f t="shared" si="1"/>
        <v>77</v>
      </c>
      <c r="R29" s="203">
        <v>5</v>
      </c>
      <c r="S29" s="203" t="s">
        <v>49</v>
      </c>
      <c r="T29" s="202"/>
      <c r="U29" s="202"/>
    </row>
    <row r="30" spans="2:21" ht="11.25">
      <c r="B30" s="6">
        <v>27</v>
      </c>
      <c r="C30" s="5" t="s">
        <v>120</v>
      </c>
      <c r="D30" s="80" t="s">
        <v>1</v>
      </c>
      <c r="E30" s="77">
        <v>4</v>
      </c>
      <c r="F30" s="19">
        <v>56</v>
      </c>
      <c r="G30" s="19">
        <v>0</v>
      </c>
      <c r="H30" s="19">
        <v>0</v>
      </c>
      <c r="I30" s="41"/>
      <c r="J30" s="6">
        <v>0</v>
      </c>
      <c r="K30" s="6">
        <v>0</v>
      </c>
      <c r="L30" s="6">
        <v>0</v>
      </c>
      <c r="M30" s="19">
        <v>0</v>
      </c>
      <c r="N30" s="19">
        <v>0</v>
      </c>
      <c r="O30" s="19">
        <v>0</v>
      </c>
      <c r="P30" s="20">
        <f t="shared" si="1"/>
        <v>76</v>
      </c>
      <c r="R30" s="203">
        <v>10</v>
      </c>
      <c r="S30" s="203" t="s">
        <v>50</v>
      </c>
      <c r="T30" s="203"/>
      <c r="U30" s="202"/>
    </row>
    <row r="31" spans="2:21" ht="11.25">
      <c r="B31" s="6">
        <v>28</v>
      </c>
      <c r="C31" s="5" t="s">
        <v>134</v>
      </c>
      <c r="D31" s="80" t="s">
        <v>3</v>
      </c>
      <c r="E31" s="77">
        <v>3</v>
      </c>
      <c r="F31" s="19">
        <v>3</v>
      </c>
      <c r="G31" s="19">
        <v>0</v>
      </c>
      <c r="H31" s="19">
        <v>0</v>
      </c>
      <c r="I31" s="41">
        <v>1</v>
      </c>
      <c r="J31" s="6">
        <v>5</v>
      </c>
      <c r="K31" s="6">
        <v>0</v>
      </c>
      <c r="L31" s="6">
        <v>0</v>
      </c>
      <c r="M31" s="19">
        <v>0</v>
      </c>
      <c r="N31" s="19">
        <v>0</v>
      </c>
      <c r="O31" s="19">
        <v>0</v>
      </c>
      <c r="P31" s="20">
        <f t="shared" si="1"/>
        <v>73</v>
      </c>
      <c r="R31" s="203">
        <v>5</v>
      </c>
      <c r="S31" s="203" t="s">
        <v>51</v>
      </c>
      <c r="T31" s="203"/>
      <c r="U31" s="202"/>
    </row>
    <row r="32" spans="2:21" ht="11.25">
      <c r="B32" s="6">
        <v>29</v>
      </c>
      <c r="C32" s="5" t="s">
        <v>119</v>
      </c>
      <c r="D32" s="80" t="s">
        <v>1</v>
      </c>
      <c r="E32" s="77">
        <v>4</v>
      </c>
      <c r="F32" s="19">
        <v>7</v>
      </c>
      <c r="G32" s="19">
        <v>0</v>
      </c>
      <c r="H32" s="19">
        <v>0</v>
      </c>
      <c r="I32" s="41"/>
      <c r="J32" s="6">
        <v>4</v>
      </c>
      <c r="K32" s="6">
        <v>0</v>
      </c>
      <c r="L32" s="6">
        <v>0</v>
      </c>
      <c r="M32" s="19">
        <v>1</v>
      </c>
      <c r="N32" s="19">
        <v>0</v>
      </c>
      <c r="O32" s="19">
        <v>0</v>
      </c>
      <c r="P32" s="20">
        <f t="shared" si="1"/>
        <v>72</v>
      </c>
      <c r="R32" s="203">
        <v>5</v>
      </c>
      <c r="S32" s="203" t="s">
        <v>156</v>
      </c>
      <c r="T32" s="202"/>
      <c r="U32" s="202"/>
    </row>
    <row r="33" spans="2:21" ht="11.25">
      <c r="B33" s="6">
        <v>30</v>
      </c>
      <c r="C33" s="5" t="s">
        <v>131</v>
      </c>
      <c r="D33" s="167" t="s">
        <v>3</v>
      </c>
      <c r="E33" s="77">
        <v>2</v>
      </c>
      <c r="F33" s="19">
        <v>38</v>
      </c>
      <c r="G33" s="19">
        <v>0</v>
      </c>
      <c r="H33" s="19">
        <v>0</v>
      </c>
      <c r="I33" s="41"/>
      <c r="J33" s="6">
        <v>2</v>
      </c>
      <c r="K33" s="6">
        <v>0</v>
      </c>
      <c r="L33" s="6">
        <v>0</v>
      </c>
      <c r="M33" s="19">
        <v>0</v>
      </c>
      <c r="N33" s="19">
        <v>0</v>
      </c>
      <c r="O33" s="19">
        <v>0</v>
      </c>
      <c r="P33" s="20">
        <f t="shared" si="1"/>
        <v>68</v>
      </c>
      <c r="R33" s="203">
        <v>5</v>
      </c>
      <c r="S33" s="203" t="s">
        <v>52</v>
      </c>
      <c r="T33" s="203"/>
      <c r="U33" s="202"/>
    </row>
    <row r="34" spans="1:16" ht="11.25">
      <c r="A34" s="4"/>
      <c r="B34" s="6">
        <v>31</v>
      </c>
      <c r="C34" s="5" t="s">
        <v>111</v>
      </c>
      <c r="D34" s="81" t="s">
        <v>5</v>
      </c>
      <c r="E34" s="77">
        <v>3</v>
      </c>
      <c r="F34" s="19">
        <v>0</v>
      </c>
      <c r="G34" s="19">
        <v>0</v>
      </c>
      <c r="H34" s="19">
        <v>0</v>
      </c>
      <c r="I34" s="41"/>
      <c r="J34" s="6">
        <v>4</v>
      </c>
      <c r="K34" s="6">
        <v>1</v>
      </c>
      <c r="L34" s="6">
        <v>0</v>
      </c>
      <c r="M34" s="19">
        <v>0</v>
      </c>
      <c r="N34" s="19">
        <v>1</v>
      </c>
      <c r="O34" s="19">
        <v>0</v>
      </c>
      <c r="P34" s="20">
        <f t="shared" si="1"/>
        <v>65</v>
      </c>
    </row>
    <row r="35" spans="2:16" ht="11.25">
      <c r="B35" s="6">
        <v>32</v>
      </c>
      <c r="C35" s="5" t="s">
        <v>132</v>
      </c>
      <c r="D35" s="79" t="s">
        <v>3</v>
      </c>
      <c r="E35" s="77">
        <v>3</v>
      </c>
      <c r="F35" s="19">
        <v>10</v>
      </c>
      <c r="G35" s="19">
        <v>0</v>
      </c>
      <c r="H35" s="19">
        <v>0</v>
      </c>
      <c r="I35" s="41">
        <v>1</v>
      </c>
      <c r="J35" s="6">
        <v>3</v>
      </c>
      <c r="K35" s="6">
        <v>1</v>
      </c>
      <c r="L35" s="6">
        <v>0</v>
      </c>
      <c r="M35" s="19">
        <v>0</v>
      </c>
      <c r="N35" s="19">
        <v>0</v>
      </c>
      <c r="O35" s="19">
        <v>0</v>
      </c>
      <c r="P35" s="20">
        <f t="shared" si="1"/>
        <v>65</v>
      </c>
    </row>
    <row r="36" spans="2:19" ht="11.25">
      <c r="B36" s="6">
        <v>33</v>
      </c>
      <c r="C36" s="5" t="s">
        <v>122</v>
      </c>
      <c r="D36" s="79" t="s">
        <v>3</v>
      </c>
      <c r="E36" s="77">
        <v>3</v>
      </c>
      <c r="F36" s="19">
        <v>15</v>
      </c>
      <c r="G36" s="19">
        <v>0</v>
      </c>
      <c r="H36" s="19">
        <v>0</v>
      </c>
      <c r="I36" s="41"/>
      <c r="J36" s="6">
        <v>1</v>
      </c>
      <c r="K36" s="6">
        <v>0</v>
      </c>
      <c r="L36" s="6">
        <v>0</v>
      </c>
      <c r="M36" s="19">
        <v>4</v>
      </c>
      <c r="N36" s="19">
        <v>1</v>
      </c>
      <c r="O36" s="19">
        <v>0</v>
      </c>
      <c r="P36" s="20">
        <f t="shared" si="1"/>
        <v>65</v>
      </c>
      <c r="R36" s="15"/>
      <c r="S36" s="15"/>
    </row>
    <row r="37" spans="2:20" ht="11.25">
      <c r="B37" s="6">
        <v>34</v>
      </c>
      <c r="C37" s="5" t="s">
        <v>189</v>
      </c>
      <c r="D37" s="79" t="s">
        <v>4</v>
      </c>
      <c r="E37" s="77">
        <v>4</v>
      </c>
      <c r="F37" s="19">
        <v>20</v>
      </c>
      <c r="G37" s="19">
        <v>0</v>
      </c>
      <c r="H37" s="19">
        <v>0</v>
      </c>
      <c r="I37" s="41">
        <v>1</v>
      </c>
      <c r="J37" s="6">
        <v>0</v>
      </c>
      <c r="K37" s="6">
        <v>0</v>
      </c>
      <c r="L37" s="6">
        <v>0</v>
      </c>
      <c r="M37" s="19">
        <v>4</v>
      </c>
      <c r="N37" s="19">
        <v>0</v>
      </c>
      <c r="O37" s="19">
        <v>0</v>
      </c>
      <c r="P37" s="20">
        <f t="shared" si="1"/>
        <v>65</v>
      </c>
      <c r="R37" s="15"/>
      <c r="S37" s="15"/>
      <c r="T37" s="15"/>
    </row>
    <row r="38" spans="2:16" ht="11.25">
      <c r="B38" s="6">
        <v>35</v>
      </c>
      <c r="C38" s="5" t="s">
        <v>96</v>
      </c>
      <c r="D38" s="163" t="s">
        <v>2</v>
      </c>
      <c r="E38" s="77">
        <v>2</v>
      </c>
      <c r="F38" s="19">
        <v>35</v>
      </c>
      <c r="G38" s="19">
        <v>0</v>
      </c>
      <c r="H38" s="19">
        <v>0</v>
      </c>
      <c r="I38" s="41"/>
      <c r="J38" s="6">
        <v>2</v>
      </c>
      <c r="K38" s="6">
        <v>0</v>
      </c>
      <c r="L38" s="6">
        <v>0</v>
      </c>
      <c r="M38" s="19">
        <v>0</v>
      </c>
      <c r="N38" s="19">
        <v>0</v>
      </c>
      <c r="O38" s="19">
        <v>0</v>
      </c>
      <c r="P38" s="20">
        <f t="shared" si="1"/>
        <v>65</v>
      </c>
    </row>
    <row r="39" spans="2:16" ht="11.25">
      <c r="B39" s="6">
        <v>36</v>
      </c>
      <c r="C39" s="5" t="s">
        <v>114</v>
      </c>
      <c r="D39" s="81" t="s">
        <v>5</v>
      </c>
      <c r="E39" s="77">
        <v>4</v>
      </c>
      <c r="F39" s="19">
        <v>3</v>
      </c>
      <c r="G39" s="19">
        <v>0</v>
      </c>
      <c r="H39" s="19">
        <v>0</v>
      </c>
      <c r="I39" s="41">
        <v>1</v>
      </c>
      <c r="J39" s="6">
        <v>3</v>
      </c>
      <c r="K39" s="6">
        <v>0</v>
      </c>
      <c r="L39" s="6">
        <v>0</v>
      </c>
      <c r="M39" s="19">
        <v>1</v>
      </c>
      <c r="N39" s="19">
        <v>0</v>
      </c>
      <c r="O39" s="19">
        <v>0</v>
      </c>
      <c r="P39" s="20">
        <f t="shared" si="1"/>
        <v>63</v>
      </c>
    </row>
    <row r="40" spans="2:16" ht="11.25">
      <c r="B40" s="6">
        <v>37</v>
      </c>
      <c r="C40" s="5" t="s">
        <v>175</v>
      </c>
      <c r="D40" s="79" t="s">
        <v>1</v>
      </c>
      <c r="E40" s="77">
        <v>3</v>
      </c>
      <c r="F40" s="19">
        <v>23</v>
      </c>
      <c r="G40" s="19">
        <v>0</v>
      </c>
      <c r="H40" s="19">
        <v>0</v>
      </c>
      <c r="I40" s="41">
        <v>2</v>
      </c>
      <c r="J40" s="6">
        <v>1</v>
      </c>
      <c r="K40" s="6">
        <v>0</v>
      </c>
      <c r="L40" s="6">
        <v>0</v>
      </c>
      <c r="M40" s="19">
        <v>1</v>
      </c>
      <c r="N40" s="19">
        <v>0</v>
      </c>
      <c r="O40" s="19">
        <v>0</v>
      </c>
      <c r="P40" s="20">
        <f>(E40*5)+F40+(G40*5)+(H40*10)+(I40*5)+(J40*10)+(K40*5)+(L40*10)+(M40*5)+(N40*5)+(O40*5)</f>
        <v>63</v>
      </c>
    </row>
    <row r="41" spans="2:16" ht="11.25">
      <c r="B41" s="6">
        <v>38</v>
      </c>
      <c r="C41" s="5" t="s">
        <v>115</v>
      </c>
      <c r="D41" s="79" t="s">
        <v>4</v>
      </c>
      <c r="E41" s="77">
        <v>3</v>
      </c>
      <c r="F41" s="19">
        <v>15</v>
      </c>
      <c r="G41" s="19">
        <v>0</v>
      </c>
      <c r="H41" s="19">
        <v>0</v>
      </c>
      <c r="I41" s="41"/>
      <c r="J41" s="6">
        <v>1</v>
      </c>
      <c r="K41" s="6">
        <v>0</v>
      </c>
      <c r="L41" s="6">
        <v>0</v>
      </c>
      <c r="M41" s="19">
        <v>4</v>
      </c>
      <c r="N41" s="19">
        <v>0</v>
      </c>
      <c r="O41" s="19">
        <v>0</v>
      </c>
      <c r="P41" s="20">
        <f t="shared" si="1"/>
        <v>60</v>
      </c>
    </row>
    <row r="42" spans="2:16" ht="11.25">
      <c r="B42" s="6">
        <v>39</v>
      </c>
      <c r="C42" s="11" t="s">
        <v>182</v>
      </c>
      <c r="D42" s="79" t="s">
        <v>1</v>
      </c>
      <c r="E42" s="77">
        <v>2</v>
      </c>
      <c r="F42" s="19">
        <v>0</v>
      </c>
      <c r="G42" s="19">
        <v>0</v>
      </c>
      <c r="H42" s="19">
        <v>0</v>
      </c>
      <c r="I42" s="41">
        <v>1</v>
      </c>
      <c r="J42" s="6">
        <v>4</v>
      </c>
      <c r="K42" s="6">
        <v>1</v>
      </c>
      <c r="L42" s="6">
        <v>0</v>
      </c>
      <c r="M42" s="19">
        <v>0</v>
      </c>
      <c r="N42" s="19">
        <v>0</v>
      </c>
      <c r="O42" s="19">
        <v>0</v>
      </c>
      <c r="P42" s="20">
        <f t="shared" si="1"/>
        <v>60</v>
      </c>
    </row>
    <row r="43" spans="2:16" ht="11.25">
      <c r="B43" s="6">
        <v>40</v>
      </c>
      <c r="C43" s="5" t="s">
        <v>31</v>
      </c>
      <c r="D43" s="163" t="s">
        <v>2</v>
      </c>
      <c r="E43" s="77">
        <v>3</v>
      </c>
      <c r="F43" s="19">
        <v>18</v>
      </c>
      <c r="G43" s="19">
        <v>0</v>
      </c>
      <c r="H43" s="19">
        <v>0</v>
      </c>
      <c r="I43" s="41"/>
      <c r="J43" s="6">
        <v>2</v>
      </c>
      <c r="K43" s="6">
        <v>0</v>
      </c>
      <c r="L43" s="6">
        <v>0</v>
      </c>
      <c r="M43" s="19">
        <v>1</v>
      </c>
      <c r="N43" s="19">
        <v>0</v>
      </c>
      <c r="O43" s="19">
        <v>0</v>
      </c>
      <c r="P43" s="20">
        <f t="shared" si="1"/>
        <v>58</v>
      </c>
    </row>
    <row r="44" spans="2:16" ht="11.25">
      <c r="B44" s="6">
        <v>41</v>
      </c>
      <c r="C44" s="5" t="s">
        <v>135</v>
      </c>
      <c r="D44" s="79" t="s">
        <v>4</v>
      </c>
      <c r="E44" s="77">
        <v>2</v>
      </c>
      <c r="F44" s="19">
        <v>46</v>
      </c>
      <c r="G44" s="19">
        <v>0</v>
      </c>
      <c r="H44" s="19">
        <v>0</v>
      </c>
      <c r="I44" s="41"/>
      <c r="J44" s="6">
        <v>0</v>
      </c>
      <c r="K44" s="6">
        <v>0</v>
      </c>
      <c r="L44" s="6">
        <v>0</v>
      </c>
      <c r="M44" s="19">
        <v>0</v>
      </c>
      <c r="N44" s="19">
        <v>0</v>
      </c>
      <c r="O44" s="19">
        <v>0</v>
      </c>
      <c r="P44" s="20">
        <f t="shared" si="1"/>
        <v>56</v>
      </c>
    </row>
    <row r="45" spans="2:16" ht="11.25">
      <c r="B45" s="6">
        <v>42</v>
      </c>
      <c r="C45" s="5" t="s">
        <v>188</v>
      </c>
      <c r="D45" s="79" t="s">
        <v>4</v>
      </c>
      <c r="E45" s="77">
        <v>2</v>
      </c>
      <c r="F45" s="19">
        <v>1</v>
      </c>
      <c r="G45" s="19">
        <v>0</v>
      </c>
      <c r="H45" s="19">
        <v>0</v>
      </c>
      <c r="I45" s="41">
        <v>1</v>
      </c>
      <c r="J45" s="6">
        <v>3</v>
      </c>
      <c r="K45" s="6">
        <v>0</v>
      </c>
      <c r="L45" s="6">
        <v>0</v>
      </c>
      <c r="M45" s="19">
        <v>1</v>
      </c>
      <c r="N45" s="19">
        <v>0</v>
      </c>
      <c r="O45" s="19">
        <v>0</v>
      </c>
      <c r="P45" s="20">
        <f t="shared" si="1"/>
        <v>51</v>
      </c>
    </row>
    <row r="46" spans="2:16" ht="11.25">
      <c r="B46" s="6">
        <v>43</v>
      </c>
      <c r="C46" s="5" t="s">
        <v>10</v>
      </c>
      <c r="D46" s="163" t="s">
        <v>2</v>
      </c>
      <c r="E46" s="77">
        <v>3</v>
      </c>
      <c r="F46" s="19">
        <v>31</v>
      </c>
      <c r="G46" s="19">
        <v>0</v>
      </c>
      <c r="H46" s="19">
        <v>0</v>
      </c>
      <c r="I46" s="41"/>
      <c r="J46" s="6">
        <v>0</v>
      </c>
      <c r="K46" s="6">
        <v>0</v>
      </c>
      <c r="L46" s="6">
        <v>0</v>
      </c>
      <c r="M46" s="19">
        <v>1</v>
      </c>
      <c r="N46" s="19">
        <v>0</v>
      </c>
      <c r="O46" s="19">
        <v>0</v>
      </c>
      <c r="P46" s="20">
        <f t="shared" si="1"/>
        <v>51</v>
      </c>
    </row>
    <row r="47" spans="2:16" ht="11.25">
      <c r="B47" s="6">
        <v>44</v>
      </c>
      <c r="C47" s="5" t="s">
        <v>167</v>
      </c>
      <c r="D47" s="79" t="s">
        <v>3</v>
      </c>
      <c r="E47" s="77">
        <v>1</v>
      </c>
      <c r="F47" s="19">
        <v>0</v>
      </c>
      <c r="G47" s="19">
        <v>0</v>
      </c>
      <c r="H47" s="19">
        <v>0</v>
      </c>
      <c r="I47" s="41"/>
      <c r="J47" s="6">
        <v>4</v>
      </c>
      <c r="K47" s="6">
        <v>1</v>
      </c>
      <c r="L47" s="6">
        <v>0</v>
      </c>
      <c r="M47" s="19">
        <v>0</v>
      </c>
      <c r="N47" s="19">
        <v>0</v>
      </c>
      <c r="O47" s="19">
        <v>0</v>
      </c>
      <c r="P47" s="20">
        <f t="shared" si="1"/>
        <v>50</v>
      </c>
    </row>
    <row r="48" spans="2:16" ht="11.25">
      <c r="B48" s="6">
        <v>45</v>
      </c>
      <c r="C48" s="5" t="s">
        <v>142</v>
      </c>
      <c r="D48" s="163" t="s">
        <v>2</v>
      </c>
      <c r="E48" s="77">
        <v>3</v>
      </c>
      <c r="F48" s="19">
        <v>29</v>
      </c>
      <c r="G48" s="19">
        <v>0</v>
      </c>
      <c r="H48" s="19">
        <v>0</v>
      </c>
      <c r="I48" s="41"/>
      <c r="J48" s="6">
        <v>0</v>
      </c>
      <c r="K48" s="6">
        <v>0</v>
      </c>
      <c r="L48" s="6">
        <v>0</v>
      </c>
      <c r="M48" s="19">
        <v>1</v>
      </c>
      <c r="N48" s="19">
        <v>0</v>
      </c>
      <c r="O48" s="19">
        <v>0</v>
      </c>
      <c r="P48" s="20">
        <f t="shared" si="1"/>
        <v>49</v>
      </c>
    </row>
    <row r="49" spans="2:16" ht="11.25">
      <c r="B49" s="6">
        <v>46</v>
      </c>
      <c r="C49" s="5" t="s">
        <v>139</v>
      </c>
      <c r="D49" s="79" t="s">
        <v>4</v>
      </c>
      <c r="E49" s="77">
        <v>2</v>
      </c>
      <c r="F49" s="19">
        <v>13</v>
      </c>
      <c r="G49" s="19">
        <v>0</v>
      </c>
      <c r="H49" s="19">
        <v>0</v>
      </c>
      <c r="I49" s="41">
        <v>1</v>
      </c>
      <c r="J49" s="6">
        <v>2</v>
      </c>
      <c r="K49" s="6">
        <v>0</v>
      </c>
      <c r="L49" s="6">
        <v>0</v>
      </c>
      <c r="M49" s="19">
        <v>0</v>
      </c>
      <c r="N49" s="19">
        <v>0</v>
      </c>
      <c r="O49" s="19">
        <v>0</v>
      </c>
      <c r="P49" s="20">
        <f t="shared" si="1"/>
        <v>48</v>
      </c>
    </row>
    <row r="50" spans="2:16" ht="11.25">
      <c r="B50" s="6">
        <v>47</v>
      </c>
      <c r="C50" s="5" t="s">
        <v>143</v>
      </c>
      <c r="D50" s="81" t="s">
        <v>5</v>
      </c>
      <c r="E50" s="77">
        <v>2</v>
      </c>
      <c r="F50" s="19">
        <v>25</v>
      </c>
      <c r="G50" s="19">
        <v>0</v>
      </c>
      <c r="H50" s="19">
        <v>0</v>
      </c>
      <c r="I50" s="41"/>
      <c r="J50" s="6">
        <v>0</v>
      </c>
      <c r="K50" s="6">
        <v>0</v>
      </c>
      <c r="L50" s="6">
        <v>0</v>
      </c>
      <c r="M50" s="19">
        <v>2</v>
      </c>
      <c r="N50" s="19">
        <v>0</v>
      </c>
      <c r="O50" s="19">
        <v>0</v>
      </c>
      <c r="P50" s="20">
        <f aca="true" t="shared" si="2" ref="P50:P81">(E50*5)+F50+(G50*5)+(H50*10)+(I50*5)+(J50*10)+(K50*5)+(L50*10)+(M50*5)+(N50*5)+(O50*5)</f>
        <v>45</v>
      </c>
    </row>
    <row r="51" spans="2:16" ht="11.25">
      <c r="B51" s="6">
        <v>48</v>
      </c>
      <c r="C51" s="5" t="s">
        <v>99</v>
      </c>
      <c r="D51" s="163" t="s">
        <v>2</v>
      </c>
      <c r="E51" s="77">
        <v>3</v>
      </c>
      <c r="F51" s="19">
        <v>9</v>
      </c>
      <c r="G51" s="19">
        <v>0</v>
      </c>
      <c r="H51" s="19">
        <v>0</v>
      </c>
      <c r="I51" s="41">
        <v>1</v>
      </c>
      <c r="J51" s="6">
        <v>1</v>
      </c>
      <c r="K51" s="6">
        <v>0</v>
      </c>
      <c r="L51" s="6">
        <v>0</v>
      </c>
      <c r="M51" s="19">
        <v>0</v>
      </c>
      <c r="N51" s="19">
        <v>0</v>
      </c>
      <c r="O51" s="19">
        <v>0</v>
      </c>
      <c r="P51" s="20">
        <f t="shared" si="2"/>
        <v>39</v>
      </c>
    </row>
    <row r="52" spans="2:16" ht="11.25">
      <c r="B52" s="6">
        <v>49</v>
      </c>
      <c r="C52" s="5" t="s">
        <v>95</v>
      </c>
      <c r="D52" s="163" t="s">
        <v>2</v>
      </c>
      <c r="E52" s="77">
        <v>1</v>
      </c>
      <c r="F52" s="19">
        <v>13</v>
      </c>
      <c r="G52" s="19">
        <v>0</v>
      </c>
      <c r="H52" s="19">
        <v>0</v>
      </c>
      <c r="I52" s="41">
        <v>1</v>
      </c>
      <c r="J52" s="6">
        <v>1</v>
      </c>
      <c r="K52" s="6">
        <v>0</v>
      </c>
      <c r="L52" s="6">
        <v>0</v>
      </c>
      <c r="M52" s="19">
        <v>1</v>
      </c>
      <c r="N52" s="19">
        <v>0</v>
      </c>
      <c r="O52" s="19">
        <v>0</v>
      </c>
      <c r="P52" s="20">
        <f t="shared" si="2"/>
        <v>38</v>
      </c>
    </row>
    <row r="53" spans="2:16" ht="11.25">
      <c r="B53" s="6">
        <v>50</v>
      </c>
      <c r="C53" s="5" t="s">
        <v>155</v>
      </c>
      <c r="D53" s="79" t="s">
        <v>1</v>
      </c>
      <c r="E53" s="77">
        <v>1</v>
      </c>
      <c r="F53" s="19">
        <v>0</v>
      </c>
      <c r="G53" s="19">
        <v>0</v>
      </c>
      <c r="H53" s="19">
        <v>0</v>
      </c>
      <c r="I53" s="41"/>
      <c r="J53" s="6">
        <v>2</v>
      </c>
      <c r="K53" s="6">
        <v>0</v>
      </c>
      <c r="L53" s="6">
        <v>0</v>
      </c>
      <c r="M53" s="19">
        <v>2</v>
      </c>
      <c r="N53" s="19">
        <v>0</v>
      </c>
      <c r="O53" s="19">
        <v>0</v>
      </c>
      <c r="P53" s="20">
        <f t="shared" si="2"/>
        <v>35</v>
      </c>
    </row>
    <row r="54" spans="2:20" ht="11.25">
      <c r="B54" s="6">
        <v>51</v>
      </c>
      <c r="C54" s="5" t="s">
        <v>137</v>
      </c>
      <c r="D54" s="79" t="s">
        <v>4</v>
      </c>
      <c r="E54" s="77">
        <v>2</v>
      </c>
      <c r="F54" s="19">
        <v>4</v>
      </c>
      <c r="G54" s="19">
        <v>0</v>
      </c>
      <c r="H54" s="19">
        <v>0</v>
      </c>
      <c r="I54" s="41"/>
      <c r="J54" s="6">
        <v>2</v>
      </c>
      <c r="K54" s="6">
        <v>0</v>
      </c>
      <c r="L54" s="6">
        <v>0</v>
      </c>
      <c r="M54" s="19">
        <v>0</v>
      </c>
      <c r="N54" s="19">
        <v>0</v>
      </c>
      <c r="O54" s="19">
        <v>0</v>
      </c>
      <c r="P54" s="20">
        <f t="shared" si="2"/>
        <v>34</v>
      </c>
      <c r="S54" s="15"/>
      <c r="T54" s="15"/>
    </row>
    <row r="55" spans="2:16" ht="11.25">
      <c r="B55" s="6">
        <v>52</v>
      </c>
      <c r="C55" s="5" t="s">
        <v>141</v>
      </c>
      <c r="D55" s="79" t="s">
        <v>4</v>
      </c>
      <c r="E55" s="77">
        <v>4</v>
      </c>
      <c r="F55" s="19">
        <v>13</v>
      </c>
      <c r="G55" s="19">
        <v>0</v>
      </c>
      <c r="H55" s="19">
        <v>0</v>
      </c>
      <c r="I55" s="41"/>
      <c r="J55" s="6">
        <v>0</v>
      </c>
      <c r="K55" s="6">
        <v>0</v>
      </c>
      <c r="L55" s="6">
        <v>0</v>
      </c>
      <c r="M55" s="19">
        <v>0</v>
      </c>
      <c r="N55" s="19">
        <v>0</v>
      </c>
      <c r="O55" s="19">
        <v>0</v>
      </c>
      <c r="P55" s="20">
        <f t="shared" si="2"/>
        <v>33</v>
      </c>
    </row>
    <row r="56" spans="2:16" ht="11.25">
      <c r="B56" s="6">
        <v>53</v>
      </c>
      <c r="C56" s="5" t="s">
        <v>157</v>
      </c>
      <c r="D56" s="79" t="s">
        <v>4</v>
      </c>
      <c r="E56" s="77">
        <v>1</v>
      </c>
      <c r="F56" s="19">
        <v>6</v>
      </c>
      <c r="G56" s="19">
        <v>0</v>
      </c>
      <c r="H56" s="19">
        <v>0</v>
      </c>
      <c r="I56" s="41"/>
      <c r="J56" s="6">
        <v>2</v>
      </c>
      <c r="K56" s="6">
        <v>0</v>
      </c>
      <c r="L56" s="6">
        <v>0</v>
      </c>
      <c r="M56" s="19">
        <v>0</v>
      </c>
      <c r="N56" s="19">
        <v>0</v>
      </c>
      <c r="O56" s="19">
        <v>0</v>
      </c>
      <c r="P56" s="20">
        <f t="shared" si="2"/>
        <v>31</v>
      </c>
    </row>
    <row r="57" spans="2:16" ht="11.25">
      <c r="B57" s="6">
        <v>54</v>
      </c>
      <c r="C57" s="5" t="s">
        <v>97</v>
      </c>
      <c r="D57" s="163" t="s">
        <v>2</v>
      </c>
      <c r="E57" s="77">
        <v>3</v>
      </c>
      <c r="F57" s="19">
        <v>11</v>
      </c>
      <c r="G57" s="19">
        <v>0</v>
      </c>
      <c r="H57" s="19">
        <v>0</v>
      </c>
      <c r="I57" s="41"/>
      <c r="J57" s="6">
        <v>0</v>
      </c>
      <c r="K57" s="6">
        <v>0</v>
      </c>
      <c r="L57" s="6">
        <v>0</v>
      </c>
      <c r="M57" s="19">
        <v>1</v>
      </c>
      <c r="N57" s="19">
        <v>0</v>
      </c>
      <c r="O57" s="19">
        <v>0</v>
      </c>
      <c r="P57" s="20">
        <f t="shared" si="2"/>
        <v>31</v>
      </c>
    </row>
    <row r="58" spans="2:16" ht="11.25">
      <c r="B58" s="6">
        <v>55</v>
      </c>
      <c r="C58" s="5" t="s">
        <v>125</v>
      </c>
      <c r="D58" s="79" t="s">
        <v>3</v>
      </c>
      <c r="E58" s="77">
        <v>3</v>
      </c>
      <c r="F58" s="19">
        <v>4</v>
      </c>
      <c r="G58" s="19">
        <v>0</v>
      </c>
      <c r="H58" s="19">
        <v>0</v>
      </c>
      <c r="I58" s="41"/>
      <c r="J58" s="6">
        <v>0</v>
      </c>
      <c r="K58" s="6">
        <v>0</v>
      </c>
      <c r="L58" s="6">
        <v>0</v>
      </c>
      <c r="M58" s="19">
        <v>1</v>
      </c>
      <c r="N58" s="19">
        <v>1</v>
      </c>
      <c r="O58" s="19">
        <v>0</v>
      </c>
      <c r="P58" s="20">
        <f t="shared" si="2"/>
        <v>29</v>
      </c>
    </row>
    <row r="59" spans="2:16" ht="11.25">
      <c r="B59" s="6">
        <v>56</v>
      </c>
      <c r="C59" s="5" t="s">
        <v>169</v>
      </c>
      <c r="D59" s="163" t="s">
        <v>2</v>
      </c>
      <c r="E59" s="77">
        <v>2</v>
      </c>
      <c r="F59" s="19">
        <v>12</v>
      </c>
      <c r="G59" s="19">
        <v>0</v>
      </c>
      <c r="H59" s="19">
        <v>0</v>
      </c>
      <c r="I59" s="41"/>
      <c r="J59" s="6">
        <v>0</v>
      </c>
      <c r="K59" s="6">
        <v>0</v>
      </c>
      <c r="L59" s="6">
        <v>0</v>
      </c>
      <c r="M59" s="19">
        <v>1</v>
      </c>
      <c r="N59" s="19">
        <v>0</v>
      </c>
      <c r="O59" s="19">
        <v>0</v>
      </c>
      <c r="P59" s="20">
        <f t="shared" si="2"/>
        <v>27</v>
      </c>
    </row>
    <row r="60" spans="2:16" ht="11.25">
      <c r="B60" s="6">
        <v>57</v>
      </c>
      <c r="C60" s="5" t="s">
        <v>140</v>
      </c>
      <c r="D60" s="79" t="s">
        <v>4</v>
      </c>
      <c r="E60" s="77">
        <v>2</v>
      </c>
      <c r="F60" s="19">
        <v>1</v>
      </c>
      <c r="G60" s="19">
        <v>0</v>
      </c>
      <c r="H60" s="19">
        <v>0</v>
      </c>
      <c r="I60" s="41"/>
      <c r="J60" s="6">
        <v>1</v>
      </c>
      <c r="K60" s="6">
        <v>0</v>
      </c>
      <c r="L60" s="6">
        <v>0</v>
      </c>
      <c r="M60" s="19">
        <v>1</v>
      </c>
      <c r="N60" s="19">
        <v>0</v>
      </c>
      <c r="O60" s="19">
        <v>0</v>
      </c>
      <c r="P60" s="20">
        <f t="shared" si="2"/>
        <v>26</v>
      </c>
    </row>
    <row r="61" spans="2:16" ht="11.25">
      <c r="B61" s="6">
        <v>58</v>
      </c>
      <c r="C61" s="5" t="s">
        <v>110</v>
      </c>
      <c r="D61" s="81" t="s">
        <v>5</v>
      </c>
      <c r="E61" s="77">
        <v>2</v>
      </c>
      <c r="F61" s="19">
        <v>10</v>
      </c>
      <c r="G61" s="19">
        <v>0</v>
      </c>
      <c r="H61" s="19">
        <v>0</v>
      </c>
      <c r="I61" s="41"/>
      <c r="J61" s="6">
        <v>0</v>
      </c>
      <c r="K61" s="6">
        <v>0</v>
      </c>
      <c r="L61" s="6">
        <v>0</v>
      </c>
      <c r="M61" s="19">
        <v>1</v>
      </c>
      <c r="N61" s="19">
        <v>0</v>
      </c>
      <c r="O61" s="19">
        <v>0</v>
      </c>
      <c r="P61" s="20">
        <f t="shared" si="2"/>
        <v>25</v>
      </c>
    </row>
    <row r="62" spans="2:16" ht="11.25">
      <c r="B62" s="6">
        <v>59</v>
      </c>
      <c r="C62" s="5" t="s">
        <v>138</v>
      </c>
      <c r="D62" s="79" t="s">
        <v>4</v>
      </c>
      <c r="E62" s="77">
        <v>2</v>
      </c>
      <c r="F62" s="19">
        <v>15</v>
      </c>
      <c r="G62" s="19">
        <v>0</v>
      </c>
      <c r="H62" s="19">
        <v>0</v>
      </c>
      <c r="I62" s="41"/>
      <c r="J62" s="6">
        <v>0</v>
      </c>
      <c r="K62" s="6">
        <v>0</v>
      </c>
      <c r="L62" s="6">
        <v>0</v>
      </c>
      <c r="M62" s="19">
        <v>0</v>
      </c>
      <c r="N62" s="19">
        <v>0</v>
      </c>
      <c r="O62" s="19">
        <v>0</v>
      </c>
      <c r="P62" s="20">
        <f t="shared" si="2"/>
        <v>25</v>
      </c>
    </row>
    <row r="63" spans="2:20" ht="11.25">
      <c r="B63" s="6">
        <v>60</v>
      </c>
      <c r="C63" s="14" t="s">
        <v>121</v>
      </c>
      <c r="D63" s="79" t="s">
        <v>1</v>
      </c>
      <c r="E63" s="77">
        <v>1</v>
      </c>
      <c r="F63" s="19">
        <v>0</v>
      </c>
      <c r="G63" s="19">
        <v>0</v>
      </c>
      <c r="H63" s="19">
        <v>0</v>
      </c>
      <c r="I63" s="41"/>
      <c r="J63" s="6">
        <v>2</v>
      </c>
      <c r="K63" s="6">
        <v>0</v>
      </c>
      <c r="L63" s="6">
        <v>0</v>
      </c>
      <c r="M63" s="19">
        <v>0</v>
      </c>
      <c r="N63" s="19">
        <v>0</v>
      </c>
      <c r="O63" s="19">
        <v>0</v>
      </c>
      <c r="P63" s="20">
        <f t="shared" si="2"/>
        <v>25</v>
      </c>
      <c r="S63" s="15"/>
      <c r="T63" s="15"/>
    </row>
    <row r="64" spans="2:16" ht="11.25">
      <c r="B64" s="6">
        <v>61</v>
      </c>
      <c r="C64" s="5" t="s">
        <v>195</v>
      </c>
      <c r="D64" s="81" t="s">
        <v>5</v>
      </c>
      <c r="E64" s="77">
        <v>2</v>
      </c>
      <c r="F64" s="19">
        <v>8</v>
      </c>
      <c r="G64" s="19">
        <v>0</v>
      </c>
      <c r="H64" s="19">
        <v>0</v>
      </c>
      <c r="I64" s="41">
        <v>1</v>
      </c>
      <c r="J64" s="6">
        <v>0</v>
      </c>
      <c r="K64" s="6">
        <v>0</v>
      </c>
      <c r="L64" s="6">
        <v>0</v>
      </c>
      <c r="M64" s="19">
        <v>0</v>
      </c>
      <c r="N64" s="19">
        <v>0</v>
      </c>
      <c r="O64" s="19">
        <v>0</v>
      </c>
      <c r="P64" s="20">
        <f t="shared" si="2"/>
        <v>23</v>
      </c>
    </row>
    <row r="65" spans="2:16" ht="11.25">
      <c r="B65" s="6">
        <v>62</v>
      </c>
      <c r="C65" s="5" t="s">
        <v>154</v>
      </c>
      <c r="D65" s="79" t="s">
        <v>1</v>
      </c>
      <c r="E65" s="77">
        <v>2</v>
      </c>
      <c r="F65" s="19">
        <v>2</v>
      </c>
      <c r="G65" s="19">
        <v>0</v>
      </c>
      <c r="H65" s="19">
        <v>0</v>
      </c>
      <c r="I65" s="41"/>
      <c r="J65" s="6">
        <v>0</v>
      </c>
      <c r="K65" s="6">
        <v>0</v>
      </c>
      <c r="L65" s="6">
        <v>0</v>
      </c>
      <c r="M65" s="19">
        <v>1</v>
      </c>
      <c r="N65" s="19">
        <v>1</v>
      </c>
      <c r="O65" s="19">
        <v>0</v>
      </c>
      <c r="P65" s="20">
        <f t="shared" si="2"/>
        <v>22</v>
      </c>
    </row>
    <row r="66" spans="2:16" ht="11.25">
      <c r="B66" s="6">
        <v>63</v>
      </c>
      <c r="C66" s="11" t="s">
        <v>158</v>
      </c>
      <c r="D66" s="79" t="s">
        <v>1</v>
      </c>
      <c r="E66" s="77">
        <v>1</v>
      </c>
      <c r="F66" s="19">
        <v>11</v>
      </c>
      <c r="G66" s="19">
        <v>0</v>
      </c>
      <c r="H66" s="19">
        <v>0</v>
      </c>
      <c r="I66" s="41"/>
      <c r="J66" s="6">
        <v>0</v>
      </c>
      <c r="K66" s="6">
        <v>0</v>
      </c>
      <c r="L66" s="6">
        <v>0</v>
      </c>
      <c r="M66" s="19">
        <v>1</v>
      </c>
      <c r="N66" s="19">
        <v>0</v>
      </c>
      <c r="O66" s="19">
        <v>0</v>
      </c>
      <c r="P66" s="20">
        <f t="shared" si="2"/>
        <v>21</v>
      </c>
    </row>
    <row r="67" spans="2:16" ht="11.25">
      <c r="B67" s="6">
        <v>64</v>
      </c>
      <c r="C67" s="11" t="s">
        <v>181</v>
      </c>
      <c r="D67" s="79" t="s">
        <v>1</v>
      </c>
      <c r="E67" s="77">
        <v>2</v>
      </c>
      <c r="F67" s="19">
        <v>6</v>
      </c>
      <c r="G67" s="19">
        <v>0</v>
      </c>
      <c r="H67" s="19">
        <v>0</v>
      </c>
      <c r="I67" s="41"/>
      <c r="J67" s="6">
        <v>0</v>
      </c>
      <c r="K67" s="6">
        <v>0</v>
      </c>
      <c r="L67" s="6">
        <v>0</v>
      </c>
      <c r="M67" s="19">
        <v>1</v>
      </c>
      <c r="N67" s="19">
        <v>0</v>
      </c>
      <c r="O67" s="19">
        <v>0</v>
      </c>
      <c r="P67" s="20">
        <f t="shared" si="2"/>
        <v>21</v>
      </c>
    </row>
    <row r="68" spans="2:16" ht="11.25">
      <c r="B68" s="6">
        <v>65</v>
      </c>
      <c r="C68" s="5" t="s">
        <v>171</v>
      </c>
      <c r="D68" s="163" t="s">
        <v>2</v>
      </c>
      <c r="E68" s="77">
        <v>1</v>
      </c>
      <c r="F68" s="19">
        <v>16</v>
      </c>
      <c r="G68" s="19">
        <v>0</v>
      </c>
      <c r="H68" s="19">
        <v>0</v>
      </c>
      <c r="I68" s="41"/>
      <c r="J68" s="6">
        <v>0</v>
      </c>
      <c r="K68" s="6">
        <v>0</v>
      </c>
      <c r="L68" s="6">
        <v>0</v>
      </c>
      <c r="M68" s="19">
        <v>0</v>
      </c>
      <c r="N68" s="19">
        <v>0</v>
      </c>
      <c r="O68" s="19">
        <v>0</v>
      </c>
      <c r="P68" s="20">
        <f t="shared" si="2"/>
        <v>21</v>
      </c>
    </row>
    <row r="69" spans="2:16" ht="11.25">
      <c r="B69" s="6">
        <v>66</v>
      </c>
      <c r="C69" s="5" t="s">
        <v>32</v>
      </c>
      <c r="D69" s="163" t="s">
        <v>2</v>
      </c>
      <c r="E69" s="77">
        <v>1</v>
      </c>
      <c r="F69" s="19">
        <v>16</v>
      </c>
      <c r="G69" s="19">
        <v>0</v>
      </c>
      <c r="H69" s="19">
        <v>0</v>
      </c>
      <c r="I69" s="41"/>
      <c r="J69" s="6">
        <v>0</v>
      </c>
      <c r="K69" s="6">
        <v>0</v>
      </c>
      <c r="L69" s="6">
        <v>0</v>
      </c>
      <c r="M69" s="19">
        <v>0</v>
      </c>
      <c r="N69" s="19">
        <v>0</v>
      </c>
      <c r="O69" s="19">
        <v>0</v>
      </c>
      <c r="P69" s="20">
        <f t="shared" si="2"/>
        <v>21</v>
      </c>
    </row>
    <row r="70" spans="2:16" ht="11.25">
      <c r="B70" s="6">
        <v>67</v>
      </c>
      <c r="C70" s="5" t="s">
        <v>193</v>
      </c>
      <c r="D70" s="81" t="s">
        <v>5</v>
      </c>
      <c r="E70" s="77">
        <v>2</v>
      </c>
      <c r="F70" s="19">
        <v>0</v>
      </c>
      <c r="G70" s="19">
        <v>0</v>
      </c>
      <c r="H70" s="19">
        <v>0</v>
      </c>
      <c r="I70" s="41"/>
      <c r="J70" s="6">
        <v>0</v>
      </c>
      <c r="K70" s="6">
        <v>0</v>
      </c>
      <c r="L70" s="6">
        <v>0</v>
      </c>
      <c r="M70" s="19">
        <v>2</v>
      </c>
      <c r="N70" s="19">
        <v>0</v>
      </c>
      <c r="O70" s="19">
        <v>0</v>
      </c>
      <c r="P70" s="20">
        <f t="shared" si="2"/>
        <v>20</v>
      </c>
    </row>
    <row r="71" spans="2:16" ht="11.25">
      <c r="B71" s="6">
        <v>68</v>
      </c>
      <c r="C71" s="5" t="s">
        <v>113</v>
      </c>
      <c r="D71" s="81" t="s">
        <v>5</v>
      </c>
      <c r="E71" s="77">
        <v>2</v>
      </c>
      <c r="F71" s="19">
        <v>3</v>
      </c>
      <c r="G71" s="19">
        <v>0</v>
      </c>
      <c r="H71" s="19">
        <v>0</v>
      </c>
      <c r="I71" s="41"/>
      <c r="J71" s="6">
        <v>0</v>
      </c>
      <c r="K71" s="6">
        <v>0</v>
      </c>
      <c r="L71" s="6">
        <v>0</v>
      </c>
      <c r="M71" s="19">
        <v>1</v>
      </c>
      <c r="N71" s="19">
        <v>0</v>
      </c>
      <c r="O71" s="19">
        <v>0</v>
      </c>
      <c r="P71" s="20">
        <f t="shared" si="2"/>
        <v>18</v>
      </c>
    </row>
    <row r="72" spans="2:16" ht="11.25">
      <c r="B72" s="6">
        <v>69</v>
      </c>
      <c r="C72" s="181" t="s">
        <v>162</v>
      </c>
      <c r="D72" s="79" t="s">
        <v>1</v>
      </c>
      <c r="E72" s="77">
        <v>2</v>
      </c>
      <c r="F72" s="19">
        <v>7</v>
      </c>
      <c r="G72" s="19">
        <v>0</v>
      </c>
      <c r="H72" s="19">
        <v>0</v>
      </c>
      <c r="I72" s="41"/>
      <c r="J72" s="6">
        <v>0</v>
      </c>
      <c r="K72" s="6">
        <v>0</v>
      </c>
      <c r="L72" s="6">
        <v>0</v>
      </c>
      <c r="M72" s="19">
        <v>0</v>
      </c>
      <c r="N72" s="19">
        <v>0</v>
      </c>
      <c r="O72" s="19">
        <v>0</v>
      </c>
      <c r="P72" s="20">
        <f t="shared" si="2"/>
        <v>17</v>
      </c>
    </row>
    <row r="73" spans="2:16" ht="11.25">
      <c r="B73" s="6">
        <v>70</v>
      </c>
      <c r="C73" s="5" t="s">
        <v>8</v>
      </c>
      <c r="D73" s="163" t="s">
        <v>2</v>
      </c>
      <c r="E73" s="77">
        <v>1</v>
      </c>
      <c r="F73" s="19">
        <v>6</v>
      </c>
      <c r="G73" s="19">
        <v>0</v>
      </c>
      <c r="H73" s="19">
        <v>0</v>
      </c>
      <c r="I73" s="41">
        <v>1</v>
      </c>
      <c r="J73" s="6">
        <v>0</v>
      </c>
      <c r="K73" s="6">
        <v>0</v>
      </c>
      <c r="L73" s="6">
        <v>0</v>
      </c>
      <c r="M73" s="19">
        <v>0</v>
      </c>
      <c r="N73" s="19">
        <v>0</v>
      </c>
      <c r="O73" s="19">
        <v>0</v>
      </c>
      <c r="P73" s="20">
        <f t="shared" si="2"/>
        <v>16</v>
      </c>
    </row>
    <row r="74" spans="2:16" ht="11.25">
      <c r="B74" s="6">
        <v>71</v>
      </c>
      <c r="C74" s="5" t="s">
        <v>172</v>
      </c>
      <c r="D74" s="163" t="s">
        <v>2</v>
      </c>
      <c r="E74" s="77">
        <v>1</v>
      </c>
      <c r="F74" s="19">
        <v>11</v>
      </c>
      <c r="G74" s="19">
        <v>0</v>
      </c>
      <c r="H74" s="19">
        <v>0</v>
      </c>
      <c r="I74" s="41"/>
      <c r="J74" s="6">
        <v>0</v>
      </c>
      <c r="K74" s="6">
        <v>0</v>
      </c>
      <c r="L74" s="6">
        <v>0</v>
      </c>
      <c r="M74" s="19">
        <v>0</v>
      </c>
      <c r="N74" s="19">
        <v>0</v>
      </c>
      <c r="O74" s="19">
        <v>0</v>
      </c>
      <c r="P74" s="20">
        <f t="shared" si="2"/>
        <v>16</v>
      </c>
    </row>
    <row r="75" spans="2:16" ht="11.25">
      <c r="B75" s="6">
        <v>72</v>
      </c>
      <c r="C75" s="5" t="s">
        <v>9</v>
      </c>
      <c r="D75" s="163" t="s">
        <v>2</v>
      </c>
      <c r="E75" s="77">
        <v>3</v>
      </c>
      <c r="F75" s="19">
        <v>0</v>
      </c>
      <c r="G75" s="19">
        <v>0</v>
      </c>
      <c r="H75" s="19">
        <v>0</v>
      </c>
      <c r="I75" s="41"/>
      <c r="J75" s="6">
        <v>0</v>
      </c>
      <c r="K75" s="6">
        <v>0</v>
      </c>
      <c r="L75" s="6">
        <v>0</v>
      </c>
      <c r="M75" s="19">
        <v>0</v>
      </c>
      <c r="N75" s="19">
        <v>0</v>
      </c>
      <c r="O75" s="19">
        <v>0</v>
      </c>
      <c r="P75" s="20">
        <f t="shared" si="2"/>
        <v>15</v>
      </c>
    </row>
    <row r="76" spans="2:16" ht="11.25">
      <c r="B76" s="6">
        <v>73</v>
      </c>
      <c r="C76" s="5" t="s">
        <v>191</v>
      </c>
      <c r="D76" s="79" t="s">
        <v>4</v>
      </c>
      <c r="E76" s="77">
        <v>1</v>
      </c>
      <c r="F76" s="19">
        <v>2</v>
      </c>
      <c r="G76" s="19">
        <v>0</v>
      </c>
      <c r="H76" s="19">
        <v>0</v>
      </c>
      <c r="I76" s="41">
        <v>1</v>
      </c>
      <c r="J76" s="6">
        <v>0</v>
      </c>
      <c r="K76" s="6">
        <v>0</v>
      </c>
      <c r="L76" s="6">
        <v>0</v>
      </c>
      <c r="M76" s="19">
        <v>0</v>
      </c>
      <c r="N76" s="19">
        <v>0</v>
      </c>
      <c r="O76" s="19">
        <v>0</v>
      </c>
      <c r="P76" s="20">
        <f t="shared" si="2"/>
        <v>12</v>
      </c>
    </row>
    <row r="77" spans="2:16" ht="11.25">
      <c r="B77" s="6">
        <v>74</v>
      </c>
      <c r="C77" s="5" t="s">
        <v>187</v>
      </c>
      <c r="D77" s="79" t="s">
        <v>4</v>
      </c>
      <c r="E77" s="77">
        <v>1</v>
      </c>
      <c r="F77" s="19">
        <v>6</v>
      </c>
      <c r="G77" s="19">
        <v>0</v>
      </c>
      <c r="H77" s="19">
        <v>0</v>
      </c>
      <c r="I77" s="41"/>
      <c r="J77" s="6">
        <v>0</v>
      </c>
      <c r="K77" s="6">
        <v>0</v>
      </c>
      <c r="L77" s="6">
        <v>0</v>
      </c>
      <c r="M77" s="19">
        <v>0</v>
      </c>
      <c r="N77" s="19">
        <v>0</v>
      </c>
      <c r="O77" s="19">
        <v>0</v>
      </c>
      <c r="P77" s="20">
        <f t="shared" si="2"/>
        <v>11</v>
      </c>
    </row>
    <row r="78" spans="2:16" ht="11.25">
      <c r="B78" s="6">
        <v>75</v>
      </c>
      <c r="C78" s="5" t="s">
        <v>168</v>
      </c>
      <c r="D78" s="79" t="s">
        <v>3</v>
      </c>
      <c r="E78" s="77">
        <v>2</v>
      </c>
      <c r="F78" s="19">
        <v>0</v>
      </c>
      <c r="G78" s="19">
        <v>0</v>
      </c>
      <c r="H78" s="19">
        <v>0</v>
      </c>
      <c r="I78" s="41"/>
      <c r="J78" s="6">
        <v>0</v>
      </c>
      <c r="K78" s="6">
        <v>0</v>
      </c>
      <c r="L78" s="6">
        <v>0</v>
      </c>
      <c r="M78" s="19">
        <v>0</v>
      </c>
      <c r="N78" s="19">
        <v>0</v>
      </c>
      <c r="O78" s="19">
        <v>0</v>
      </c>
      <c r="P78" s="20">
        <f t="shared" si="2"/>
        <v>10</v>
      </c>
    </row>
    <row r="79" spans="2:16" ht="11.25">
      <c r="B79" s="6">
        <v>76</v>
      </c>
      <c r="C79" s="5" t="s">
        <v>192</v>
      </c>
      <c r="D79" s="79" t="s">
        <v>4</v>
      </c>
      <c r="E79" s="77">
        <v>2</v>
      </c>
      <c r="F79" s="19">
        <v>0</v>
      </c>
      <c r="G79" s="19">
        <v>0</v>
      </c>
      <c r="H79" s="19">
        <v>0</v>
      </c>
      <c r="I79" s="41"/>
      <c r="J79" s="6">
        <v>0</v>
      </c>
      <c r="K79" s="6">
        <v>0</v>
      </c>
      <c r="L79" s="6">
        <v>0</v>
      </c>
      <c r="M79" s="19">
        <v>0</v>
      </c>
      <c r="N79" s="19">
        <v>0</v>
      </c>
      <c r="O79" s="19">
        <v>0</v>
      </c>
      <c r="P79" s="20">
        <f t="shared" si="2"/>
        <v>10</v>
      </c>
    </row>
    <row r="80" spans="1:20" ht="11.25">
      <c r="A80" s="1"/>
      <c r="B80" s="6">
        <v>77</v>
      </c>
      <c r="C80" s="5" t="s">
        <v>179</v>
      </c>
      <c r="D80" s="79" t="s">
        <v>1</v>
      </c>
      <c r="E80" s="77">
        <v>1</v>
      </c>
      <c r="F80" s="19">
        <v>0</v>
      </c>
      <c r="G80" s="19">
        <v>0</v>
      </c>
      <c r="H80" s="19">
        <v>0</v>
      </c>
      <c r="I80" s="41"/>
      <c r="J80" s="6">
        <v>0</v>
      </c>
      <c r="K80" s="6">
        <v>0</v>
      </c>
      <c r="L80" s="6">
        <v>0</v>
      </c>
      <c r="M80" s="19">
        <v>1</v>
      </c>
      <c r="N80" s="19">
        <v>0</v>
      </c>
      <c r="O80" s="19">
        <v>0</v>
      </c>
      <c r="P80" s="20">
        <f t="shared" si="2"/>
        <v>10</v>
      </c>
      <c r="S80" s="15"/>
      <c r="T80" s="15"/>
    </row>
    <row r="81" spans="2:16" ht="11.25">
      <c r="B81" s="6">
        <v>78</v>
      </c>
      <c r="C81" s="5" t="s">
        <v>101</v>
      </c>
      <c r="D81" s="163" t="s">
        <v>2</v>
      </c>
      <c r="E81" s="77">
        <v>2</v>
      </c>
      <c r="F81" s="19">
        <v>0</v>
      </c>
      <c r="G81" s="19">
        <v>0</v>
      </c>
      <c r="H81" s="19">
        <v>0</v>
      </c>
      <c r="I81" s="41"/>
      <c r="J81" s="6">
        <v>0</v>
      </c>
      <c r="K81" s="6">
        <v>0</v>
      </c>
      <c r="L81" s="6">
        <v>0</v>
      </c>
      <c r="M81" s="19">
        <v>0</v>
      </c>
      <c r="N81" s="19">
        <v>0</v>
      </c>
      <c r="O81" s="19">
        <v>0</v>
      </c>
      <c r="P81" s="20">
        <f t="shared" si="2"/>
        <v>10</v>
      </c>
    </row>
    <row r="82" spans="2:16" ht="11.25">
      <c r="B82" s="6">
        <v>79</v>
      </c>
      <c r="C82" s="5" t="s">
        <v>112</v>
      </c>
      <c r="D82" s="81" t="s">
        <v>5</v>
      </c>
      <c r="E82" s="77">
        <v>1</v>
      </c>
      <c r="F82" s="19">
        <v>0</v>
      </c>
      <c r="G82" s="19">
        <v>0</v>
      </c>
      <c r="H82" s="19">
        <v>0</v>
      </c>
      <c r="I82" s="41"/>
      <c r="J82" s="6">
        <v>0</v>
      </c>
      <c r="K82" s="6">
        <v>0</v>
      </c>
      <c r="L82" s="6">
        <v>0</v>
      </c>
      <c r="M82" s="19">
        <v>0</v>
      </c>
      <c r="N82" s="19">
        <v>0</v>
      </c>
      <c r="O82" s="19">
        <v>0</v>
      </c>
      <c r="P82" s="20">
        <f>(E82*5)+F82+(G82*5)+(H82*10)+(I82*5)+(J82*10)+(K82*5)+(L82*10)+(M82*5)+(N82*5)+(O82*5)</f>
        <v>5</v>
      </c>
    </row>
    <row r="83" spans="2:16" ht="11.25">
      <c r="B83" s="6">
        <v>80</v>
      </c>
      <c r="C83" s="5" t="s">
        <v>221</v>
      </c>
      <c r="D83" s="81" t="s">
        <v>5</v>
      </c>
      <c r="E83" s="77">
        <v>1</v>
      </c>
      <c r="F83" s="19">
        <v>0</v>
      </c>
      <c r="G83" s="19">
        <v>0</v>
      </c>
      <c r="H83" s="19">
        <v>0</v>
      </c>
      <c r="I83" s="41"/>
      <c r="J83" s="6">
        <v>0</v>
      </c>
      <c r="K83" s="6">
        <v>0</v>
      </c>
      <c r="L83" s="6">
        <v>0</v>
      </c>
      <c r="M83" s="19">
        <v>0</v>
      </c>
      <c r="N83" s="19">
        <v>0</v>
      </c>
      <c r="O83" s="19">
        <v>0</v>
      </c>
      <c r="P83" s="20">
        <f>(E83*5)+F83+(G83*5)+(H83*10)+(I83*5)+(J83*10)+(K83*5)+(L83*10)+(M83*5)+(N83*5)+(O83*5)</f>
        <v>5</v>
      </c>
    </row>
    <row r="84" spans="2:16" ht="11.25">
      <c r="B84" s="6">
        <v>81</v>
      </c>
      <c r="C84" s="5" t="s">
        <v>166</v>
      </c>
      <c r="D84" s="79" t="s">
        <v>3</v>
      </c>
      <c r="E84" s="77">
        <v>1</v>
      </c>
      <c r="F84" s="19">
        <v>0</v>
      </c>
      <c r="G84" s="19">
        <v>0</v>
      </c>
      <c r="H84" s="19">
        <v>0</v>
      </c>
      <c r="I84" s="41"/>
      <c r="J84" s="6">
        <v>0</v>
      </c>
      <c r="K84" s="6">
        <v>0</v>
      </c>
      <c r="L84" s="6">
        <v>0</v>
      </c>
      <c r="M84" s="19">
        <v>0</v>
      </c>
      <c r="N84" s="19">
        <v>0</v>
      </c>
      <c r="O84" s="19">
        <v>0</v>
      </c>
      <c r="P84" s="20">
        <f>(E84*5)+F84+(G84*5)+(H84*10)+(I84*5)+(J84*10)+(K84*5)+(L84*10)+(M84*5)+(N84*5)+(O84*5)</f>
        <v>5</v>
      </c>
    </row>
    <row r="85" spans="2:16" ht="11.25">
      <c r="B85" s="6">
        <v>82</v>
      </c>
      <c r="C85" s="5" t="s">
        <v>184</v>
      </c>
      <c r="D85" s="79" t="s">
        <v>4</v>
      </c>
      <c r="E85" s="77">
        <v>1</v>
      </c>
      <c r="F85" s="19">
        <v>0</v>
      </c>
      <c r="G85" s="19">
        <v>0</v>
      </c>
      <c r="H85" s="19">
        <v>0</v>
      </c>
      <c r="I85" s="41"/>
      <c r="J85" s="6">
        <v>0</v>
      </c>
      <c r="K85" s="6">
        <v>0</v>
      </c>
      <c r="L85" s="6">
        <v>0</v>
      </c>
      <c r="M85" s="19">
        <v>0</v>
      </c>
      <c r="N85" s="19">
        <v>0</v>
      </c>
      <c r="O85" s="19">
        <v>0</v>
      </c>
      <c r="P85" s="20">
        <f>(E85*5)+F85+(G85*5)+(H85*10)+(I85*5)+(J85*10)+(K85*5)+(L85*10)+(M85*5)+(N85*5)+(O85*5)</f>
        <v>5</v>
      </c>
    </row>
    <row r="86" spans="2:16" ht="11.25">
      <c r="B86" s="6">
        <v>83</v>
      </c>
      <c r="C86" s="5" t="s">
        <v>176</v>
      </c>
      <c r="D86" s="79" t="s">
        <v>1</v>
      </c>
      <c r="E86" s="77">
        <v>1</v>
      </c>
      <c r="F86" s="19">
        <v>0</v>
      </c>
      <c r="G86" s="19">
        <v>0</v>
      </c>
      <c r="H86" s="19">
        <v>0</v>
      </c>
      <c r="I86" s="41"/>
      <c r="J86" s="6">
        <v>0</v>
      </c>
      <c r="K86" s="6">
        <v>0</v>
      </c>
      <c r="L86" s="6">
        <v>0</v>
      </c>
      <c r="M86" s="19">
        <v>0</v>
      </c>
      <c r="N86" s="19">
        <v>0</v>
      </c>
      <c r="O86" s="19">
        <v>0</v>
      </c>
      <c r="P86" s="20">
        <f>(E86*5)+F86+(G86*5)+(H86*10)+(I86*5)+(J86*10)+(K86*5)+(L86*10)+(M86*5)+(N86*5)+(O86*5)</f>
        <v>5</v>
      </c>
    </row>
    <row r="87" spans="2:16" ht="11.25">
      <c r="B87" s="6">
        <v>84</v>
      </c>
      <c r="C87" s="11" t="s">
        <v>161</v>
      </c>
      <c r="D87" s="79" t="s">
        <v>1</v>
      </c>
      <c r="E87" s="77">
        <v>1</v>
      </c>
      <c r="F87" s="19">
        <v>0</v>
      </c>
      <c r="G87" s="19">
        <v>0</v>
      </c>
      <c r="H87" s="19">
        <v>0</v>
      </c>
      <c r="I87" s="41"/>
      <c r="J87" s="6">
        <v>0</v>
      </c>
      <c r="K87" s="6">
        <v>0</v>
      </c>
      <c r="L87" s="6">
        <v>0</v>
      </c>
      <c r="M87" s="19">
        <v>0</v>
      </c>
      <c r="N87" s="19">
        <v>0</v>
      </c>
      <c r="O87" s="19">
        <v>0</v>
      </c>
      <c r="P87" s="20">
        <f>(E87*5)+F87+(G87*5)+(H87*10)+(I87*5)+(J87*10)+(K87*5)+(L87*10)+(M87*5)+(N87*5)+(O87*5)</f>
        <v>5</v>
      </c>
    </row>
    <row r="88" spans="2:16" ht="11.25">
      <c r="B88" s="6">
        <v>85</v>
      </c>
      <c r="C88" s="5" t="s">
        <v>170</v>
      </c>
      <c r="D88" s="163" t="s">
        <v>2</v>
      </c>
      <c r="E88" s="77">
        <v>1</v>
      </c>
      <c r="F88" s="19">
        <v>0</v>
      </c>
      <c r="G88" s="19">
        <v>0</v>
      </c>
      <c r="H88" s="19">
        <v>0</v>
      </c>
      <c r="I88" s="41"/>
      <c r="J88" s="6">
        <v>0</v>
      </c>
      <c r="K88" s="6">
        <v>0</v>
      </c>
      <c r="L88" s="6">
        <v>0</v>
      </c>
      <c r="M88" s="19">
        <v>0</v>
      </c>
      <c r="N88" s="19">
        <v>0</v>
      </c>
      <c r="O88" s="19">
        <v>0</v>
      </c>
      <c r="P88" s="20">
        <f>(E88*5)+F88+(G88*5)+(H88*10)+(I88*5)+(J88*10)+(K88*5)+(L88*10)+(M88*5)+(N88*5)+(O88*5)</f>
        <v>5</v>
      </c>
    </row>
    <row r="89" spans="5:15" ht="11.2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</sheetData>
  <sheetProtection/>
  <conditionalFormatting sqref="C4 D4:D88">
    <cfRule type="cellIs" priority="141" dxfId="36" operator="equal">
      <formula>"San Albano"</formula>
    </cfRule>
  </conditionalFormatting>
  <conditionalFormatting sqref="C4 D4:D88">
    <cfRule type="cellIs" priority="140" dxfId="37" operator="equal">
      <formula>"Lomas"</formula>
    </cfRule>
  </conditionalFormatting>
  <conditionalFormatting sqref="C4 D4:D88">
    <cfRule type="cellIs" priority="139" dxfId="38" operator="equal">
      <formula>"St Georges"</formula>
    </cfRule>
  </conditionalFormatting>
  <conditionalFormatting sqref="D52:D88">
    <cfRule type="cellIs" priority="138" dxfId="1" operator="equal">
      <formula>"Belgrano"</formula>
    </cfRule>
  </conditionalFormatting>
  <conditionalFormatting sqref="D70:D88">
    <cfRule type="cellIs" priority="137" dxfId="39" operator="equal">
      <formula>"Belgrano"</formula>
    </cfRule>
  </conditionalFormatting>
  <conditionalFormatting sqref="D52:D88">
    <cfRule type="cellIs" priority="136" dxfId="40" operator="equal">
      <formula>"Hurlingham"</formula>
    </cfRule>
  </conditionalFormatting>
  <conditionalFormatting sqref="D52:D88">
    <cfRule type="cellIs" priority="133" dxfId="41" operator="equal">
      <formula>"Hurlingham"</formula>
    </cfRule>
  </conditionalFormatting>
  <conditionalFormatting sqref="D78:D88">
    <cfRule type="cellIs" priority="131" dxfId="39" operator="equal">
      <formula>"Belgrano Barbarians"</formula>
    </cfRule>
    <cfRule type="cellIs" priority="132" dxfId="42" operator="equal">
      <formula>"Old Georgians"</formula>
    </cfRule>
  </conditionalFormatting>
  <conditionalFormatting sqref="D70:D88">
    <cfRule type="cellIs" priority="117" dxfId="43" operator="equal">
      <formula>"Belgrano"</formula>
    </cfRule>
  </conditionalFormatting>
  <conditionalFormatting sqref="D70:D88">
    <cfRule type="cellIs" priority="116" dxfId="44" operator="equal">
      <formula>"Belgrano"</formula>
    </cfRule>
  </conditionalFormatting>
  <conditionalFormatting sqref="D70:D88">
    <cfRule type="cellIs" priority="112" dxfId="45" operator="equal">
      <formula>"Belgrano"</formula>
    </cfRule>
  </conditionalFormatting>
  <conditionalFormatting sqref="C4 D4:D88">
    <cfRule type="cellIs" priority="59" dxfId="46" operator="equal">
      <formula>"belgrano"</formula>
    </cfRule>
    <cfRule type="cellIs" priority="62" dxfId="47" operator="equal">
      <formula>"belgrano barbarians"</formula>
    </cfRule>
    <cfRule type="cellIs" priority="69" dxfId="41" operator="equal">
      <formula>"hurlingham"</formula>
    </cfRule>
  </conditionalFormatting>
  <conditionalFormatting sqref="D54">
    <cfRule type="cellIs" priority="66" dxfId="48" operator="equal">
      <formula>"hurlingham"</formula>
    </cfRule>
  </conditionalFormatting>
  <conditionalFormatting sqref="D40">
    <cfRule type="cellIs" priority="63" dxfId="41" operator="equal">
      <formula>"hurlingham"</formula>
    </cfRule>
  </conditionalFormatting>
  <conditionalFormatting sqref="D38">
    <cfRule type="cellIs" priority="60" dxfId="47" operator="equal">
      <formula>"belgrano barbarians"</formula>
    </cfRule>
    <cfRule type="cellIs" priority="61" dxfId="41" operator="equal">
      <formula>"hurlingham"</formula>
    </cfRule>
  </conditionalFormatting>
  <conditionalFormatting sqref="D58">
    <cfRule type="cellIs" priority="53" dxfId="49" operator="equal">
      <formula>"belgrano"</formula>
    </cfRule>
    <cfRule type="cellIs" priority="54" dxfId="47" operator="equal">
      <formula>"belgrano barbarians"</formula>
    </cfRule>
    <cfRule type="cellIs" priority="55" dxfId="41" operator="equal">
      <formula>"hurlingham"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R124"/>
  <sheetViews>
    <sheetView showGridLines="0" tabSelected="1" zoomScalePageLayoutView="0" workbookViewId="0" topLeftCell="A1">
      <pane xSplit="5" ySplit="15" topLeftCell="F64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K67" sqref="K67"/>
    </sheetView>
  </sheetViews>
  <sheetFormatPr defaultColWidth="9.33203125" defaultRowHeight="11.25"/>
  <cols>
    <col min="1" max="1" width="2.16015625" style="0" customWidth="1"/>
    <col min="2" max="2" width="3.83203125" style="0" customWidth="1"/>
    <col min="3" max="3" width="31.66015625" style="0" bestFit="1" customWidth="1"/>
    <col min="4" max="4" width="19.5" style="0" customWidth="1"/>
    <col min="5" max="5" width="9" style="2" customWidth="1"/>
    <col min="6" max="6" width="4.5" style="0" customWidth="1"/>
    <col min="7" max="13" width="3.83203125" style="7" customWidth="1"/>
    <col min="14" max="14" width="4.5" style="0" customWidth="1"/>
    <col min="15" max="21" width="3.83203125" style="7" customWidth="1"/>
    <col min="22" max="22" width="4.5" style="0" customWidth="1"/>
    <col min="23" max="29" width="3.83203125" style="7" customWidth="1"/>
    <col min="30" max="30" width="4.5" style="0" customWidth="1"/>
    <col min="31" max="37" width="3.83203125" style="7" customWidth="1"/>
    <col min="38" max="38" width="4.5" style="0" customWidth="1"/>
    <col min="39" max="45" width="3.83203125" style="7" customWidth="1"/>
    <col min="46" max="46" width="1.83203125" style="0" customWidth="1"/>
    <col min="47" max="49" width="4" style="2" customWidth="1"/>
    <col min="50" max="50" width="4.5" style="2" customWidth="1"/>
    <col min="51" max="52" width="4.33203125" style="2" customWidth="1"/>
    <col min="53" max="53" width="7.16015625" style="2" customWidth="1"/>
    <col min="54" max="59" width="4" style="2" customWidth="1"/>
    <col min="60" max="61" width="6.83203125" style="66" bestFit="1" customWidth="1"/>
    <col min="62" max="63" width="3.83203125" style="7" customWidth="1"/>
    <col min="64" max="64" width="4" style="7" customWidth="1"/>
    <col min="65" max="65" width="1.83203125" style="0" customWidth="1"/>
  </cols>
  <sheetData>
    <row r="1" ht="6.75" customHeight="1"/>
    <row r="2" ht="11.25"/>
    <row r="3" ht="11.25"/>
    <row r="4" ht="11.25"/>
    <row r="5" ht="11.25"/>
    <row r="6" ht="11.25"/>
    <row r="7" ht="11.25"/>
    <row r="8" ht="11.25"/>
    <row r="9" ht="11.25"/>
    <row r="10" ht="11.25"/>
    <row r="11" spans="47:65" ht="11.25">
      <c r="AU11" s="1"/>
      <c r="AV11" s="1"/>
      <c r="AW11" s="1"/>
      <c r="BB11" s="1"/>
      <c r="BC11" s="1"/>
      <c r="BD11" s="1"/>
      <c r="BM11" s="2"/>
    </row>
    <row r="12" spans="2:70" s="76" customFormat="1" ht="21" customHeight="1">
      <c r="B12" s="71" t="s">
        <v>54</v>
      </c>
      <c r="C12" s="72"/>
      <c r="D12" s="72"/>
      <c r="E12" s="73"/>
      <c r="F12" s="228" t="s">
        <v>59</v>
      </c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9"/>
      <c r="AT12" s="74"/>
      <c r="AU12" s="225" t="s">
        <v>56</v>
      </c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7"/>
      <c r="BM12" s="75"/>
      <c r="BO12" s="74"/>
      <c r="BP12" s="74"/>
      <c r="BQ12" s="74"/>
      <c r="BR12" s="74"/>
    </row>
    <row r="13" spans="2:65" s="4" customFormat="1" ht="32.25" customHeight="1">
      <c r="B13" s="12" t="s">
        <v>6</v>
      </c>
      <c r="C13" s="35" t="s">
        <v>11</v>
      </c>
      <c r="D13" s="36" t="s">
        <v>0</v>
      </c>
      <c r="E13" s="37" t="s">
        <v>60</v>
      </c>
      <c r="F13" s="233" t="s">
        <v>2</v>
      </c>
      <c r="G13" s="234"/>
      <c r="H13" s="234"/>
      <c r="I13" s="234"/>
      <c r="J13" s="234"/>
      <c r="K13" s="234"/>
      <c r="L13" s="234"/>
      <c r="M13" s="235"/>
      <c r="N13" s="224" t="s">
        <v>1</v>
      </c>
      <c r="O13" s="219"/>
      <c r="P13" s="219"/>
      <c r="Q13" s="219"/>
      <c r="R13" s="219"/>
      <c r="S13" s="219"/>
      <c r="T13" s="219"/>
      <c r="U13" s="220"/>
      <c r="V13" s="218" t="s">
        <v>3</v>
      </c>
      <c r="W13" s="219"/>
      <c r="X13" s="219"/>
      <c r="Y13" s="219"/>
      <c r="Z13" s="219"/>
      <c r="AA13" s="219"/>
      <c r="AB13" s="219"/>
      <c r="AC13" s="220"/>
      <c r="AD13" s="221" t="s">
        <v>5</v>
      </c>
      <c r="AE13" s="222"/>
      <c r="AF13" s="222"/>
      <c r="AG13" s="222"/>
      <c r="AH13" s="222"/>
      <c r="AI13" s="222"/>
      <c r="AJ13" s="222"/>
      <c r="AK13" s="223"/>
      <c r="AL13" s="224" t="s">
        <v>4</v>
      </c>
      <c r="AM13" s="219"/>
      <c r="AN13" s="219"/>
      <c r="AO13" s="219"/>
      <c r="AP13" s="219"/>
      <c r="AQ13" s="219"/>
      <c r="AR13" s="219"/>
      <c r="AS13" s="220"/>
      <c r="AT13"/>
      <c r="AU13" s="230" t="s">
        <v>55</v>
      </c>
      <c r="AV13" s="231"/>
      <c r="AW13" s="231"/>
      <c r="AX13" s="231"/>
      <c r="AY13" s="231"/>
      <c r="AZ13" s="231"/>
      <c r="BA13" s="232"/>
      <c r="BB13" s="210" t="s">
        <v>24</v>
      </c>
      <c r="BC13" s="211"/>
      <c r="BD13" s="211"/>
      <c r="BE13" s="211"/>
      <c r="BF13" s="211"/>
      <c r="BG13" s="211"/>
      <c r="BH13" s="211"/>
      <c r="BI13" s="212"/>
      <c r="BJ13" s="207" t="s">
        <v>27</v>
      </c>
      <c r="BK13" s="208"/>
      <c r="BL13" s="209"/>
      <c r="BM13" s="2"/>
    </row>
    <row r="14" spans="2:65" s="4" customFormat="1" ht="16.5" customHeight="1">
      <c r="B14" s="52"/>
      <c r="C14" s="53"/>
      <c r="D14" s="54"/>
      <c r="E14" s="55"/>
      <c r="F14" s="56" t="s">
        <v>61</v>
      </c>
      <c r="G14" s="215" t="s">
        <v>58</v>
      </c>
      <c r="H14" s="216"/>
      <c r="I14" s="216"/>
      <c r="J14" s="217"/>
      <c r="K14" s="213" t="s">
        <v>57</v>
      </c>
      <c r="L14" s="213"/>
      <c r="M14" s="214"/>
      <c r="N14" s="56" t="s">
        <v>61</v>
      </c>
      <c r="O14" s="215" t="s">
        <v>58</v>
      </c>
      <c r="P14" s="216"/>
      <c r="Q14" s="216"/>
      <c r="R14" s="217"/>
      <c r="S14" s="213" t="s">
        <v>57</v>
      </c>
      <c r="T14" s="213"/>
      <c r="U14" s="214"/>
      <c r="V14" s="56" t="s">
        <v>61</v>
      </c>
      <c r="W14" s="215" t="s">
        <v>58</v>
      </c>
      <c r="X14" s="216"/>
      <c r="Y14" s="216"/>
      <c r="Z14" s="217"/>
      <c r="AA14" s="213" t="s">
        <v>57</v>
      </c>
      <c r="AB14" s="213"/>
      <c r="AC14" s="214"/>
      <c r="AD14" s="56" t="s">
        <v>61</v>
      </c>
      <c r="AE14" s="215" t="s">
        <v>58</v>
      </c>
      <c r="AF14" s="216"/>
      <c r="AG14" s="216"/>
      <c r="AH14" s="217"/>
      <c r="AI14" s="213" t="s">
        <v>57</v>
      </c>
      <c r="AJ14" s="213"/>
      <c r="AK14" s="214"/>
      <c r="AL14" s="56" t="s">
        <v>61</v>
      </c>
      <c r="AM14" s="215" t="s">
        <v>58</v>
      </c>
      <c r="AN14" s="216"/>
      <c r="AO14" s="216"/>
      <c r="AP14" s="217"/>
      <c r="AQ14" s="236" t="s">
        <v>57</v>
      </c>
      <c r="AR14" s="213"/>
      <c r="AS14" s="214"/>
      <c r="AT14"/>
      <c r="AU14" s="49"/>
      <c r="AV14" s="50"/>
      <c r="AW14" s="50"/>
      <c r="AX14" s="50"/>
      <c r="AY14" s="50"/>
      <c r="AZ14" s="50"/>
      <c r="BA14" s="51"/>
      <c r="BB14" s="42"/>
      <c r="BC14" s="43"/>
      <c r="BD14" s="43"/>
      <c r="BE14" s="43"/>
      <c r="BF14" s="43"/>
      <c r="BG14" s="43"/>
      <c r="BH14" s="43"/>
      <c r="BI14" s="44"/>
      <c r="BJ14" s="45"/>
      <c r="BK14" s="46"/>
      <c r="BL14" s="47"/>
      <c r="BM14" s="2"/>
    </row>
    <row r="15" spans="2:65" s="4" customFormat="1" ht="59.25" customHeight="1">
      <c r="B15" s="13"/>
      <c r="C15" s="38"/>
      <c r="D15" s="39"/>
      <c r="E15" s="40"/>
      <c r="F15" s="34" t="s">
        <v>19</v>
      </c>
      <c r="G15" s="21" t="s">
        <v>17</v>
      </c>
      <c r="H15" s="21" t="s">
        <v>18</v>
      </c>
      <c r="I15" s="21" t="s">
        <v>19</v>
      </c>
      <c r="J15" s="21" t="s">
        <v>20</v>
      </c>
      <c r="K15" s="22" t="s">
        <v>23</v>
      </c>
      <c r="L15" s="23" t="s">
        <v>25</v>
      </c>
      <c r="M15" s="24" t="s">
        <v>26</v>
      </c>
      <c r="N15" s="34" t="s">
        <v>19</v>
      </c>
      <c r="O15" s="21" t="s">
        <v>17</v>
      </c>
      <c r="P15" s="21" t="s">
        <v>18</v>
      </c>
      <c r="Q15" s="21" t="s">
        <v>19</v>
      </c>
      <c r="R15" s="21" t="s">
        <v>20</v>
      </c>
      <c r="S15" s="22" t="s">
        <v>23</v>
      </c>
      <c r="T15" s="23" t="s">
        <v>25</v>
      </c>
      <c r="U15" s="24" t="s">
        <v>26</v>
      </c>
      <c r="V15" s="34" t="s">
        <v>19</v>
      </c>
      <c r="W15" s="21" t="s">
        <v>17</v>
      </c>
      <c r="X15" s="21" t="s">
        <v>18</v>
      </c>
      <c r="Y15" s="21" t="s">
        <v>19</v>
      </c>
      <c r="Z15" s="21" t="s">
        <v>20</v>
      </c>
      <c r="AA15" s="22" t="s">
        <v>23</v>
      </c>
      <c r="AB15" s="23" t="s">
        <v>25</v>
      </c>
      <c r="AC15" s="24" t="s">
        <v>26</v>
      </c>
      <c r="AD15" s="34" t="s">
        <v>19</v>
      </c>
      <c r="AE15" s="21" t="s">
        <v>17</v>
      </c>
      <c r="AF15" s="21" t="s">
        <v>18</v>
      </c>
      <c r="AG15" s="21" t="s">
        <v>19</v>
      </c>
      <c r="AH15" s="21" t="s">
        <v>20</v>
      </c>
      <c r="AI15" s="22" t="s">
        <v>23</v>
      </c>
      <c r="AJ15" s="23" t="s">
        <v>25</v>
      </c>
      <c r="AK15" s="24" t="s">
        <v>26</v>
      </c>
      <c r="AL15" s="34" t="s">
        <v>19</v>
      </c>
      <c r="AM15" s="21" t="s">
        <v>17</v>
      </c>
      <c r="AN15" s="21" t="s">
        <v>18</v>
      </c>
      <c r="AO15" s="21" t="s">
        <v>19</v>
      </c>
      <c r="AP15" s="21" t="s">
        <v>20</v>
      </c>
      <c r="AQ15" s="22" t="s">
        <v>23</v>
      </c>
      <c r="AR15" s="23" t="s">
        <v>25</v>
      </c>
      <c r="AS15" s="24" t="s">
        <v>26</v>
      </c>
      <c r="AT15"/>
      <c r="AU15" s="25" t="s">
        <v>7</v>
      </c>
      <c r="AV15" s="26" t="s">
        <v>12</v>
      </c>
      <c r="AW15" s="26" t="s">
        <v>13</v>
      </c>
      <c r="AX15" s="26" t="s">
        <v>14</v>
      </c>
      <c r="AY15" s="26" t="s">
        <v>37</v>
      </c>
      <c r="AZ15" s="48" t="s">
        <v>38</v>
      </c>
      <c r="BA15" s="27" t="s">
        <v>15</v>
      </c>
      <c r="BB15" s="28" t="s">
        <v>17</v>
      </c>
      <c r="BC15" s="29" t="s">
        <v>18</v>
      </c>
      <c r="BD15" s="29" t="s">
        <v>19</v>
      </c>
      <c r="BE15" s="29" t="s">
        <v>20</v>
      </c>
      <c r="BF15" s="29" t="s">
        <v>35</v>
      </c>
      <c r="BG15" s="29" t="s">
        <v>36</v>
      </c>
      <c r="BH15" s="29" t="s">
        <v>21</v>
      </c>
      <c r="BI15" s="30" t="s">
        <v>22</v>
      </c>
      <c r="BJ15" s="31" t="s">
        <v>23</v>
      </c>
      <c r="BK15" s="32" t="s">
        <v>25</v>
      </c>
      <c r="BL15" s="33" t="s">
        <v>26</v>
      </c>
      <c r="BM15" s="2"/>
    </row>
    <row r="16" spans="2:65" ht="11.25">
      <c r="B16" s="5">
        <v>1</v>
      </c>
      <c r="C16" s="5" t="s">
        <v>104</v>
      </c>
      <c r="D16" s="81" t="s">
        <v>5</v>
      </c>
      <c r="E16" s="77">
        <v>3</v>
      </c>
      <c r="F16" s="78">
        <v>171</v>
      </c>
      <c r="G16" s="57"/>
      <c r="H16" s="57"/>
      <c r="I16" s="57"/>
      <c r="J16" s="57"/>
      <c r="K16" s="58"/>
      <c r="L16" s="58"/>
      <c r="M16" s="59"/>
      <c r="N16" s="60">
        <v>29</v>
      </c>
      <c r="O16" s="57">
        <v>8</v>
      </c>
      <c r="P16" s="57">
        <v>1</v>
      </c>
      <c r="Q16" s="57">
        <v>38</v>
      </c>
      <c r="R16" s="57">
        <v>1</v>
      </c>
      <c r="S16" s="58"/>
      <c r="T16" s="58"/>
      <c r="U16" s="59"/>
      <c r="V16" s="78">
        <v>30</v>
      </c>
      <c r="W16" s="57">
        <v>7</v>
      </c>
      <c r="X16" s="57">
        <v>0</v>
      </c>
      <c r="Y16" s="57">
        <v>36</v>
      </c>
      <c r="Z16" s="57">
        <v>2</v>
      </c>
      <c r="AA16" s="58"/>
      <c r="AB16" s="58"/>
      <c r="AC16" s="59"/>
      <c r="AD16" s="168"/>
      <c r="AE16" s="169"/>
      <c r="AF16" s="169"/>
      <c r="AG16" s="169"/>
      <c r="AH16" s="169"/>
      <c r="AI16" s="170"/>
      <c r="AJ16" s="170"/>
      <c r="AK16" s="171"/>
      <c r="AL16" s="60"/>
      <c r="AM16" s="57"/>
      <c r="AN16" s="57"/>
      <c r="AO16" s="57"/>
      <c r="AP16" s="57"/>
      <c r="AQ16" s="58"/>
      <c r="AR16" s="58"/>
      <c r="AS16" s="59"/>
      <c r="AT16" s="62"/>
      <c r="AU16" s="64">
        <f>COUNT(F16,N16,V16,AD16,AL16)</f>
        <v>3</v>
      </c>
      <c r="AV16" s="65">
        <f>SUM(F16,N16,V16,AD16,AL16)</f>
        <v>230</v>
      </c>
      <c r="AW16" s="41"/>
      <c r="AX16" s="65">
        <f>MAX(F16,N16,V16,AD16,AL16)</f>
        <v>171</v>
      </c>
      <c r="AY16" s="179">
        <f>COUNTIF(F16,"&gt;=50")+COUNTIF(N16,"&gt;=50")+COUNTIF(V16,"&gt;=50")+COUNTIF(AD16,"&gt;=50")+COUNTIF(AL16,"&gt;=50")</f>
        <v>1</v>
      </c>
      <c r="AZ16" s="179">
        <f>COUNTIF(F16,"&gt;=100")+COUNTIF(N16,"&gt;=100")+COUNTIF(V16,"&gt;=100")+COUNTIF(AD16,"&gt;=100")+COUNTIF(AL16,"&gt;=100")</f>
        <v>1</v>
      </c>
      <c r="BA16" s="204">
        <f>IF(ISERROR(AV16/(AU16-AW16)),"-",(AV16/(AU16-AW16)))</f>
        <v>76.66666666666667</v>
      </c>
      <c r="BB16" s="64">
        <f>SUM(G16,O16,W16,AE16,AM16)</f>
        <v>15</v>
      </c>
      <c r="BC16" s="64">
        <f>SUM(H16,P16,X16,AF16,AN16)</f>
        <v>1</v>
      </c>
      <c r="BD16" s="64">
        <f>SUM(I16,Q16,Y16,AG16,AO16)</f>
        <v>74</v>
      </c>
      <c r="BE16" s="64">
        <f>SUM(J16,R16,Z16,AH16,AP16)</f>
        <v>3</v>
      </c>
      <c r="BF16" s="65">
        <f aca="true" t="shared" si="0" ref="BF16:BF21">COUNTIF(J16,"&gt;=3")+COUNTIF(R16,"&gt;=3")+COUNTIF(Z16,"&gt;=3")+COUNTIF(AH16,"&gt;=3")+COUNTIF(AP16,"&gt;=3")</f>
        <v>0</v>
      </c>
      <c r="BG16" s="65">
        <f aca="true" t="shared" si="1" ref="BG16:BG73">COUNTIF(K16,"&gt;=5")+COUNTIF(S16,"&gt;=5")+COUNTIF(AA16,"&gt;=5")+COUNTIF(AI16,"&gt;=5")+COUNTIF(AQ16,"&gt;=5")</f>
        <v>0</v>
      </c>
      <c r="BH16" s="67">
        <f>BD16/BB16</f>
        <v>4.933333333333334</v>
      </c>
      <c r="BI16" s="69">
        <f>BD16/BE16</f>
        <v>24.666666666666668</v>
      </c>
      <c r="BJ16" s="70">
        <f>SUM(K16,S16,AA16,AI16,AQ16)</f>
        <v>0</v>
      </c>
      <c r="BK16" s="70">
        <f>SUM(L16,T16,AB16,AJ16,AR16)</f>
        <v>0</v>
      </c>
      <c r="BL16" s="70">
        <f>SUM(M16,U16,AC16,AK16,AS16)</f>
        <v>0</v>
      </c>
      <c r="BM16" s="2"/>
    </row>
    <row r="17" spans="2:65" ht="11.25">
      <c r="B17" s="5">
        <v>2</v>
      </c>
      <c r="C17" s="5" t="s">
        <v>105</v>
      </c>
      <c r="D17" s="81" t="s">
        <v>5</v>
      </c>
      <c r="E17" s="77">
        <v>4</v>
      </c>
      <c r="F17" s="78">
        <v>38</v>
      </c>
      <c r="G17" s="57"/>
      <c r="H17" s="57"/>
      <c r="I17" s="57"/>
      <c r="J17" s="57"/>
      <c r="K17" s="58"/>
      <c r="L17" s="58"/>
      <c r="M17" s="59">
        <v>2</v>
      </c>
      <c r="N17" s="60"/>
      <c r="O17" s="57"/>
      <c r="P17" s="57"/>
      <c r="Q17" s="57"/>
      <c r="R17" s="57"/>
      <c r="S17" s="58">
        <v>1</v>
      </c>
      <c r="T17" s="58">
        <v>2</v>
      </c>
      <c r="U17" s="59"/>
      <c r="V17" s="78">
        <v>26</v>
      </c>
      <c r="W17" s="57"/>
      <c r="X17" s="57"/>
      <c r="Y17" s="57"/>
      <c r="Z17" s="57"/>
      <c r="AA17" s="58"/>
      <c r="AB17" s="58">
        <v>1</v>
      </c>
      <c r="AC17" s="59">
        <v>1</v>
      </c>
      <c r="AD17" s="168"/>
      <c r="AE17" s="169"/>
      <c r="AF17" s="169"/>
      <c r="AG17" s="169"/>
      <c r="AH17" s="169"/>
      <c r="AI17" s="170"/>
      <c r="AJ17" s="170"/>
      <c r="AK17" s="171"/>
      <c r="AL17" s="60">
        <v>0</v>
      </c>
      <c r="AM17" s="57"/>
      <c r="AN17" s="57"/>
      <c r="AO17" s="57"/>
      <c r="AP17" s="57"/>
      <c r="AQ17" s="58">
        <v>1</v>
      </c>
      <c r="AR17" s="58"/>
      <c r="AS17" s="59"/>
      <c r="AT17" s="62"/>
      <c r="AU17" s="64">
        <f aca="true" t="shared" si="2" ref="AU17:AU73">COUNT(F17,N17,V17,AD17,AL17)</f>
        <v>3</v>
      </c>
      <c r="AV17" s="65">
        <f aca="true" t="shared" si="3" ref="AV17:AV73">SUM(F17,N17,V17,AD17,AL17)</f>
        <v>64</v>
      </c>
      <c r="AW17" s="41">
        <v>1</v>
      </c>
      <c r="AX17" s="65">
        <f aca="true" t="shared" si="4" ref="AX17:AX73">MAX(F17,N17,V17,AD17,AL17)</f>
        <v>38</v>
      </c>
      <c r="AY17" s="179">
        <f aca="true" t="shared" si="5" ref="AY17:AY73">COUNTIF(F17,"&gt;=50")+COUNTIF(N17,"&gt;=50")+COUNTIF(V17,"&gt;=50")+COUNTIF(AD17,"&gt;=50")+COUNTIF(AL17,"&gt;=50")</f>
        <v>0</v>
      </c>
      <c r="AZ17" s="179">
        <f aca="true" t="shared" si="6" ref="AZ17:AZ73">COUNTIF(F17,"&gt;=100")+COUNTIF(N17,"&gt;=100")+COUNTIF(V17,"&gt;=100")+COUNTIF(AD17,"&gt;=100")+COUNTIF(AL17,"&gt;=100")</f>
        <v>0</v>
      </c>
      <c r="BA17" s="204">
        <f aca="true" t="shared" si="7" ref="BA17:BA73">IF(ISERROR(AV17/(AU17-AW17)),"-",(AV17/(AU17-AW17)))</f>
        <v>32</v>
      </c>
      <c r="BB17" s="64">
        <f aca="true" t="shared" si="8" ref="BB17:BB73">SUM(G17,O17,W17,AE17,AM17)</f>
        <v>0</v>
      </c>
      <c r="BC17" s="64">
        <f aca="true" t="shared" si="9" ref="BC17:BC73">SUM(H17,P17,X17,AF17,AN17)</f>
        <v>0</v>
      </c>
      <c r="BD17" s="64">
        <f aca="true" t="shared" si="10" ref="BD17:BD73">SUM(I17,Q17,Y17,AG17,AO17)</f>
        <v>0</v>
      </c>
      <c r="BE17" s="64">
        <f aca="true" t="shared" si="11" ref="BE17:BE73">SUM(J17,R17,Z17,AH17,AP17)</f>
        <v>0</v>
      </c>
      <c r="BF17" s="65">
        <f t="shared" si="0"/>
        <v>0</v>
      </c>
      <c r="BG17" s="65">
        <f t="shared" si="1"/>
        <v>0</v>
      </c>
      <c r="BH17" s="67"/>
      <c r="BI17" s="69"/>
      <c r="BJ17" s="70">
        <f aca="true" t="shared" si="12" ref="BJ17:BJ73">SUM(K17,S17,AA17,AI17,AQ17)</f>
        <v>2</v>
      </c>
      <c r="BK17" s="70">
        <f aca="true" t="shared" si="13" ref="BK17:BK73">SUM(L17,T17,AB17,AJ17,AR17)</f>
        <v>3</v>
      </c>
      <c r="BL17" s="70">
        <f aca="true" t="shared" si="14" ref="BL17:BL73">SUM(M17,U17,AC17,AK17,AS17)</f>
        <v>3</v>
      </c>
      <c r="BM17" s="2"/>
    </row>
    <row r="18" spans="2:65" ht="11.25">
      <c r="B18" s="5">
        <v>3</v>
      </c>
      <c r="C18" s="5" t="s">
        <v>106</v>
      </c>
      <c r="D18" s="81" t="s">
        <v>5</v>
      </c>
      <c r="E18" s="77">
        <v>4</v>
      </c>
      <c r="F18" s="78">
        <v>111</v>
      </c>
      <c r="G18" s="57">
        <v>6</v>
      </c>
      <c r="H18" s="57">
        <v>0</v>
      </c>
      <c r="I18" s="57">
        <v>30</v>
      </c>
      <c r="J18" s="57">
        <v>1</v>
      </c>
      <c r="K18" s="58">
        <v>1</v>
      </c>
      <c r="L18" s="58"/>
      <c r="M18" s="59"/>
      <c r="N18" s="60">
        <v>53</v>
      </c>
      <c r="O18" s="57">
        <v>7</v>
      </c>
      <c r="P18" s="57">
        <v>0</v>
      </c>
      <c r="Q18" s="57">
        <v>11</v>
      </c>
      <c r="R18" s="57">
        <v>2</v>
      </c>
      <c r="S18" s="58"/>
      <c r="T18" s="58"/>
      <c r="U18" s="59"/>
      <c r="V18" s="78">
        <v>94</v>
      </c>
      <c r="W18" s="57">
        <v>4</v>
      </c>
      <c r="X18" s="57">
        <v>0</v>
      </c>
      <c r="Y18" s="57">
        <v>32</v>
      </c>
      <c r="Z18" s="57">
        <v>0</v>
      </c>
      <c r="AA18" s="58"/>
      <c r="AB18" s="58"/>
      <c r="AC18" s="59"/>
      <c r="AD18" s="168"/>
      <c r="AE18" s="169"/>
      <c r="AF18" s="169"/>
      <c r="AG18" s="169"/>
      <c r="AH18" s="169"/>
      <c r="AI18" s="170"/>
      <c r="AJ18" s="170"/>
      <c r="AK18" s="171"/>
      <c r="AL18" s="60">
        <v>31</v>
      </c>
      <c r="AM18" s="57">
        <v>8</v>
      </c>
      <c r="AN18" s="57">
        <v>1</v>
      </c>
      <c r="AO18" s="57">
        <v>34</v>
      </c>
      <c r="AP18" s="57">
        <v>4</v>
      </c>
      <c r="AQ18" s="58"/>
      <c r="AR18" s="58"/>
      <c r="AS18" s="59"/>
      <c r="AT18" s="62"/>
      <c r="AU18" s="64">
        <f t="shared" si="2"/>
        <v>4</v>
      </c>
      <c r="AV18" s="65">
        <f t="shared" si="3"/>
        <v>289</v>
      </c>
      <c r="AW18" s="41">
        <v>1</v>
      </c>
      <c r="AX18" s="65">
        <f t="shared" si="4"/>
        <v>111</v>
      </c>
      <c r="AY18" s="179">
        <f t="shared" si="5"/>
        <v>3</v>
      </c>
      <c r="AZ18" s="179">
        <f t="shared" si="6"/>
        <v>1</v>
      </c>
      <c r="BA18" s="204">
        <f t="shared" si="7"/>
        <v>96.33333333333333</v>
      </c>
      <c r="BB18" s="64">
        <f t="shared" si="8"/>
        <v>25</v>
      </c>
      <c r="BC18" s="64">
        <f t="shared" si="9"/>
        <v>1</v>
      </c>
      <c r="BD18" s="64">
        <f t="shared" si="10"/>
        <v>107</v>
      </c>
      <c r="BE18" s="64">
        <f t="shared" si="11"/>
        <v>7</v>
      </c>
      <c r="BF18" s="65">
        <f t="shared" si="0"/>
        <v>1</v>
      </c>
      <c r="BG18" s="65">
        <f t="shared" si="1"/>
        <v>0</v>
      </c>
      <c r="BH18" s="67">
        <f aca="true" t="shared" si="15" ref="BH18:BH71">BD18/BB18</f>
        <v>4.28</v>
      </c>
      <c r="BI18" s="69">
        <f aca="true" t="shared" si="16" ref="BI18:BI71">BD18/BE18</f>
        <v>15.285714285714286</v>
      </c>
      <c r="BJ18" s="70">
        <f t="shared" si="12"/>
        <v>1</v>
      </c>
      <c r="BK18" s="70">
        <f t="shared" si="13"/>
        <v>0</v>
      </c>
      <c r="BL18" s="70">
        <f t="shared" si="14"/>
        <v>0</v>
      </c>
      <c r="BM18" s="2"/>
    </row>
    <row r="19" spans="2:65" ht="11.25">
      <c r="B19" s="5">
        <v>4</v>
      </c>
      <c r="C19" s="5" t="s">
        <v>107</v>
      </c>
      <c r="D19" s="81" t="s">
        <v>5</v>
      </c>
      <c r="E19" s="77">
        <v>4</v>
      </c>
      <c r="F19" s="78">
        <v>4</v>
      </c>
      <c r="G19" s="57">
        <v>5</v>
      </c>
      <c r="H19" s="57">
        <v>0</v>
      </c>
      <c r="I19" s="57">
        <v>29</v>
      </c>
      <c r="J19" s="57">
        <v>2</v>
      </c>
      <c r="K19" s="58"/>
      <c r="L19" s="162"/>
      <c r="M19" s="59"/>
      <c r="N19" s="60">
        <v>72</v>
      </c>
      <c r="O19" s="57">
        <v>8</v>
      </c>
      <c r="P19" s="57">
        <v>0</v>
      </c>
      <c r="Q19" s="57">
        <v>28</v>
      </c>
      <c r="R19" s="57">
        <v>0</v>
      </c>
      <c r="S19" s="58"/>
      <c r="T19" s="58"/>
      <c r="U19" s="59"/>
      <c r="V19" s="78">
        <v>66</v>
      </c>
      <c r="W19" s="57">
        <v>4</v>
      </c>
      <c r="X19" s="57">
        <v>0</v>
      </c>
      <c r="Y19" s="57">
        <v>25</v>
      </c>
      <c r="Z19" s="57">
        <v>0</v>
      </c>
      <c r="AA19" s="58">
        <v>2</v>
      </c>
      <c r="AB19" s="58"/>
      <c r="AC19" s="59"/>
      <c r="AD19" s="168"/>
      <c r="AE19" s="169"/>
      <c r="AF19" s="169"/>
      <c r="AG19" s="169"/>
      <c r="AH19" s="169"/>
      <c r="AI19" s="170"/>
      <c r="AJ19" s="170"/>
      <c r="AK19" s="171"/>
      <c r="AL19" s="60">
        <v>49</v>
      </c>
      <c r="AM19" s="57">
        <v>6</v>
      </c>
      <c r="AN19" s="57">
        <v>3</v>
      </c>
      <c r="AO19" s="57">
        <v>9</v>
      </c>
      <c r="AP19" s="57">
        <v>3</v>
      </c>
      <c r="AQ19" s="58">
        <v>1</v>
      </c>
      <c r="AR19" s="58"/>
      <c r="AS19" s="59"/>
      <c r="AT19" s="62"/>
      <c r="AU19" s="64">
        <f t="shared" si="2"/>
        <v>4</v>
      </c>
      <c r="AV19" s="65">
        <f t="shared" si="3"/>
        <v>191</v>
      </c>
      <c r="AW19" s="41">
        <v>1</v>
      </c>
      <c r="AX19" s="65">
        <f t="shared" si="4"/>
        <v>72</v>
      </c>
      <c r="AY19" s="179">
        <f t="shared" si="5"/>
        <v>2</v>
      </c>
      <c r="AZ19" s="179">
        <f t="shared" si="6"/>
        <v>0</v>
      </c>
      <c r="BA19" s="204">
        <f t="shared" si="7"/>
        <v>63.666666666666664</v>
      </c>
      <c r="BB19" s="64">
        <f t="shared" si="8"/>
        <v>23</v>
      </c>
      <c r="BC19" s="64">
        <f t="shared" si="9"/>
        <v>3</v>
      </c>
      <c r="BD19" s="64">
        <f t="shared" si="10"/>
        <v>91</v>
      </c>
      <c r="BE19" s="64">
        <f t="shared" si="11"/>
        <v>5</v>
      </c>
      <c r="BF19" s="65">
        <f t="shared" si="0"/>
        <v>1</v>
      </c>
      <c r="BG19" s="65">
        <f t="shared" si="1"/>
        <v>0</v>
      </c>
      <c r="BH19" s="67">
        <f t="shared" si="15"/>
        <v>3.9565217391304346</v>
      </c>
      <c r="BI19" s="69">
        <f t="shared" si="16"/>
        <v>18.2</v>
      </c>
      <c r="BJ19" s="70">
        <f t="shared" si="12"/>
        <v>3</v>
      </c>
      <c r="BK19" s="70">
        <f t="shared" si="13"/>
        <v>0</v>
      </c>
      <c r="BL19" s="70">
        <f t="shared" si="14"/>
        <v>0</v>
      </c>
      <c r="BM19" s="2"/>
    </row>
    <row r="20" spans="2:65" ht="11.25">
      <c r="B20" s="5">
        <v>5</v>
      </c>
      <c r="C20" s="5" t="s">
        <v>108</v>
      </c>
      <c r="D20" s="81" t="s">
        <v>5</v>
      </c>
      <c r="E20" s="77">
        <v>4</v>
      </c>
      <c r="F20" s="78">
        <v>22</v>
      </c>
      <c r="G20" s="57"/>
      <c r="H20" s="57"/>
      <c r="I20" s="57"/>
      <c r="J20" s="57"/>
      <c r="K20" s="58"/>
      <c r="L20" s="58"/>
      <c r="M20" s="59"/>
      <c r="N20" s="60"/>
      <c r="O20" s="57"/>
      <c r="P20" s="57"/>
      <c r="Q20" s="57"/>
      <c r="R20" s="57"/>
      <c r="S20" s="58"/>
      <c r="T20" s="58"/>
      <c r="U20" s="59"/>
      <c r="V20" s="78">
        <v>1</v>
      </c>
      <c r="W20" s="57"/>
      <c r="X20" s="57"/>
      <c r="Y20" s="57"/>
      <c r="Z20" s="57"/>
      <c r="AA20" s="58">
        <v>2</v>
      </c>
      <c r="AB20" s="58"/>
      <c r="AC20" s="59"/>
      <c r="AD20" s="168"/>
      <c r="AE20" s="169"/>
      <c r="AF20" s="169"/>
      <c r="AG20" s="169"/>
      <c r="AH20" s="169"/>
      <c r="AI20" s="170"/>
      <c r="AJ20" s="170"/>
      <c r="AK20" s="171"/>
      <c r="AL20" s="60">
        <v>22</v>
      </c>
      <c r="AM20" s="57">
        <v>1</v>
      </c>
      <c r="AN20" s="57">
        <v>0</v>
      </c>
      <c r="AO20" s="57">
        <v>4</v>
      </c>
      <c r="AP20" s="57">
        <v>0</v>
      </c>
      <c r="AQ20" s="58">
        <v>1</v>
      </c>
      <c r="AR20" s="58"/>
      <c r="AS20" s="59"/>
      <c r="AT20" s="62"/>
      <c r="AU20" s="64">
        <f t="shared" si="2"/>
        <v>3</v>
      </c>
      <c r="AV20" s="65">
        <f t="shared" si="3"/>
        <v>45</v>
      </c>
      <c r="AW20" s="41">
        <v>1</v>
      </c>
      <c r="AX20" s="65">
        <f t="shared" si="4"/>
        <v>22</v>
      </c>
      <c r="AY20" s="179">
        <f t="shared" si="5"/>
        <v>0</v>
      </c>
      <c r="AZ20" s="179">
        <f t="shared" si="6"/>
        <v>0</v>
      </c>
      <c r="BA20" s="204">
        <f t="shared" si="7"/>
        <v>22.5</v>
      </c>
      <c r="BB20" s="64">
        <f t="shared" si="8"/>
        <v>1</v>
      </c>
      <c r="BC20" s="64">
        <f t="shared" si="9"/>
        <v>0</v>
      </c>
      <c r="BD20" s="64">
        <f t="shared" si="10"/>
        <v>4</v>
      </c>
      <c r="BE20" s="64">
        <f t="shared" si="11"/>
        <v>0</v>
      </c>
      <c r="BF20" s="65">
        <f t="shared" si="0"/>
        <v>0</v>
      </c>
      <c r="BG20" s="65">
        <f t="shared" si="1"/>
        <v>0</v>
      </c>
      <c r="BH20" s="67">
        <f t="shared" si="15"/>
        <v>4</v>
      </c>
      <c r="BI20" s="69"/>
      <c r="BJ20" s="70">
        <f t="shared" si="12"/>
        <v>3</v>
      </c>
      <c r="BK20" s="70">
        <f t="shared" si="13"/>
        <v>0</v>
      </c>
      <c r="BL20" s="70">
        <f t="shared" si="14"/>
        <v>0</v>
      </c>
      <c r="BM20" s="2"/>
    </row>
    <row r="21" spans="2:65" ht="11.25">
      <c r="B21" s="5">
        <v>6</v>
      </c>
      <c r="C21" s="5" t="s">
        <v>109</v>
      </c>
      <c r="D21" s="81" t="s">
        <v>5</v>
      </c>
      <c r="E21" s="77">
        <v>3</v>
      </c>
      <c r="F21" s="78"/>
      <c r="G21" s="57"/>
      <c r="H21" s="57"/>
      <c r="I21" s="57"/>
      <c r="J21" s="57"/>
      <c r="K21" s="58">
        <v>1</v>
      </c>
      <c r="L21" s="58"/>
      <c r="M21" s="59"/>
      <c r="N21" s="60"/>
      <c r="O21" s="57">
        <v>8</v>
      </c>
      <c r="P21" s="57">
        <v>0</v>
      </c>
      <c r="Q21" s="57">
        <v>43</v>
      </c>
      <c r="R21" s="57">
        <v>2</v>
      </c>
      <c r="S21" s="58"/>
      <c r="T21" s="58"/>
      <c r="U21" s="59"/>
      <c r="V21" s="78">
        <v>48</v>
      </c>
      <c r="W21" s="57"/>
      <c r="X21" s="57"/>
      <c r="Y21" s="57"/>
      <c r="Z21" s="57"/>
      <c r="AA21" s="58"/>
      <c r="AB21" s="58">
        <v>1</v>
      </c>
      <c r="AC21" s="59"/>
      <c r="AD21" s="168"/>
      <c r="AE21" s="169"/>
      <c r="AF21" s="169"/>
      <c r="AG21" s="169"/>
      <c r="AH21" s="169"/>
      <c r="AI21" s="170"/>
      <c r="AJ21" s="170"/>
      <c r="AK21" s="171"/>
      <c r="AL21" s="60"/>
      <c r="AM21" s="57"/>
      <c r="AN21" s="57"/>
      <c r="AO21" s="57"/>
      <c r="AP21" s="57"/>
      <c r="AQ21" s="58"/>
      <c r="AR21" s="58"/>
      <c r="AS21" s="59"/>
      <c r="AT21" s="62"/>
      <c r="AU21" s="64">
        <f t="shared" si="2"/>
        <v>1</v>
      </c>
      <c r="AV21" s="65">
        <f t="shared" si="3"/>
        <v>48</v>
      </c>
      <c r="AW21" s="41"/>
      <c r="AX21" s="65">
        <f t="shared" si="4"/>
        <v>48</v>
      </c>
      <c r="AY21" s="179">
        <f t="shared" si="5"/>
        <v>0</v>
      </c>
      <c r="AZ21" s="179">
        <f t="shared" si="6"/>
        <v>0</v>
      </c>
      <c r="BA21" s="204">
        <f t="shared" si="7"/>
        <v>48</v>
      </c>
      <c r="BB21" s="64">
        <f t="shared" si="8"/>
        <v>8</v>
      </c>
      <c r="BC21" s="64">
        <f t="shared" si="9"/>
        <v>0</v>
      </c>
      <c r="BD21" s="64">
        <f t="shared" si="10"/>
        <v>43</v>
      </c>
      <c r="BE21" s="64">
        <f t="shared" si="11"/>
        <v>2</v>
      </c>
      <c r="BF21" s="65">
        <f t="shared" si="0"/>
        <v>0</v>
      </c>
      <c r="BG21" s="65">
        <f>COUNTIF(K21,"&gt;=5")+COUNTIF(S21,"&gt;=5")+COUNTIF(AA21,"&gt;=5")+COUNTIF(AI21,"&gt;=5")+COUNTIF(AQ21,"&gt;=5")</f>
        <v>0</v>
      </c>
      <c r="BH21" s="67">
        <f t="shared" si="15"/>
        <v>5.375</v>
      </c>
      <c r="BI21" s="69">
        <f t="shared" si="16"/>
        <v>21.5</v>
      </c>
      <c r="BJ21" s="70">
        <f t="shared" si="12"/>
        <v>1</v>
      </c>
      <c r="BK21" s="70">
        <f t="shared" si="13"/>
        <v>1</v>
      </c>
      <c r="BL21" s="70">
        <f t="shared" si="14"/>
        <v>0</v>
      </c>
      <c r="BM21" s="2"/>
    </row>
    <row r="22" spans="2:65" ht="11.25">
      <c r="B22" s="5">
        <v>7</v>
      </c>
      <c r="C22" s="5" t="s">
        <v>195</v>
      </c>
      <c r="D22" s="81" t="s">
        <v>5</v>
      </c>
      <c r="E22" s="77">
        <v>2</v>
      </c>
      <c r="F22" s="78"/>
      <c r="G22" s="57"/>
      <c r="H22" s="57"/>
      <c r="I22" s="57"/>
      <c r="J22" s="57"/>
      <c r="K22" s="58"/>
      <c r="L22" s="58"/>
      <c r="M22" s="59"/>
      <c r="N22" s="60"/>
      <c r="O22" s="57"/>
      <c r="P22" s="57"/>
      <c r="Q22" s="57"/>
      <c r="R22" s="57"/>
      <c r="S22" s="58"/>
      <c r="T22" s="58"/>
      <c r="U22" s="59"/>
      <c r="V22" s="78"/>
      <c r="W22" s="57"/>
      <c r="X22" s="57"/>
      <c r="Y22" s="57"/>
      <c r="Z22" s="57"/>
      <c r="AA22" s="58"/>
      <c r="AB22" s="58"/>
      <c r="AC22" s="59"/>
      <c r="AD22" s="168"/>
      <c r="AE22" s="169"/>
      <c r="AF22" s="169"/>
      <c r="AG22" s="169"/>
      <c r="AH22" s="169"/>
      <c r="AI22" s="170"/>
      <c r="AJ22" s="170"/>
      <c r="AK22" s="171"/>
      <c r="AL22" s="60">
        <v>8</v>
      </c>
      <c r="AM22" s="57"/>
      <c r="AN22" s="57"/>
      <c r="AO22" s="57"/>
      <c r="AP22" s="57"/>
      <c r="AQ22" s="58"/>
      <c r="AR22" s="58"/>
      <c r="AS22" s="59"/>
      <c r="AT22" s="62"/>
      <c r="AU22" s="64">
        <f t="shared" si="2"/>
        <v>1</v>
      </c>
      <c r="AV22" s="65">
        <f t="shared" si="3"/>
        <v>8</v>
      </c>
      <c r="AW22" s="41">
        <v>1</v>
      </c>
      <c r="AX22" s="65">
        <f t="shared" si="4"/>
        <v>8</v>
      </c>
      <c r="AY22" s="179">
        <f t="shared" si="5"/>
        <v>0</v>
      </c>
      <c r="AZ22" s="179">
        <f t="shared" si="6"/>
        <v>0</v>
      </c>
      <c r="BA22" s="204" t="str">
        <f t="shared" si="7"/>
        <v>-</v>
      </c>
      <c r="BB22" s="64">
        <f t="shared" si="8"/>
        <v>0</v>
      </c>
      <c r="BC22" s="64">
        <f t="shared" si="9"/>
        <v>0</v>
      </c>
      <c r="BD22" s="64">
        <f t="shared" si="10"/>
        <v>0</v>
      </c>
      <c r="BE22" s="64">
        <f t="shared" si="11"/>
        <v>0</v>
      </c>
      <c r="BF22" s="65">
        <f aca="true" t="shared" si="17" ref="BF22:BF78">COUNTIF(J22,"&gt;=3")+COUNTIF(R22,"&gt;=3")+COUNTIF(Z22,"&gt;=3")+COUNTIF(AH22,"&gt;=3")+COUNTIF(AP22,"&gt;=3")</f>
        <v>0</v>
      </c>
      <c r="BG22" s="65">
        <f t="shared" si="1"/>
        <v>0</v>
      </c>
      <c r="BH22" s="67"/>
      <c r="BI22" s="69"/>
      <c r="BJ22" s="70">
        <f t="shared" si="12"/>
        <v>0</v>
      </c>
      <c r="BK22" s="70">
        <f t="shared" si="13"/>
        <v>0</v>
      </c>
      <c r="BL22" s="70">
        <f t="shared" si="14"/>
        <v>0</v>
      </c>
      <c r="BM22" s="2"/>
    </row>
    <row r="23" spans="2:65" ht="11.25">
      <c r="B23" s="5">
        <v>8</v>
      </c>
      <c r="C23" s="5" t="s">
        <v>110</v>
      </c>
      <c r="D23" s="81" t="s">
        <v>5</v>
      </c>
      <c r="E23" s="77">
        <v>2</v>
      </c>
      <c r="F23" s="78"/>
      <c r="G23" s="57"/>
      <c r="H23" s="57"/>
      <c r="I23" s="57"/>
      <c r="J23" s="57"/>
      <c r="K23" s="58"/>
      <c r="L23" s="58"/>
      <c r="M23" s="59"/>
      <c r="N23" s="60"/>
      <c r="O23" s="57"/>
      <c r="P23" s="57"/>
      <c r="Q23" s="57"/>
      <c r="R23" s="57"/>
      <c r="S23" s="58"/>
      <c r="T23" s="58"/>
      <c r="U23" s="59"/>
      <c r="V23" s="78">
        <v>1</v>
      </c>
      <c r="W23" s="57"/>
      <c r="X23" s="57"/>
      <c r="Y23" s="57"/>
      <c r="Z23" s="57"/>
      <c r="AA23" s="58">
        <v>1</v>
      </c>
      <c r="AB23" s="58"/>
      <c r="AC23" s="59"/>
      <c r="AD23" s="168"/>
      <c r="AE23" s="169"/>
      <c r="AF23" s="169"/>
      <c r="AG23" s="169"/>
      <c r="AH23" s="169"/>
      <c r="AI23" s="170"/>
      <c r="AJ23" s="170"/>
      <c r="AK23" s="171"/>
      <c r="AL23" s="60">
        <v>9</v>
      </c>
      <c r="AM23" s="57"/>
      <c r="AN23" s="57"/>
      <c r="AO23" s="57"/>
      <c r="AP23" s="57"/>
      <c r="AQ23" s="58"/>
      <c r="AR23" s="58"/>
      <c r="AS23" s="59"/>
      <c r="AT23" s="62"/>
      <c r="AU23" s="64">
        <f t="shared" si="2"/>
        <v>2</v>
      </c>
      <c r="AV23" s="65">
        <f t="shared" si="3"/>
        <v>10</v>
      </c>
      <c r="AW23" s="41"/>
      <c r="AX23" s="65">
        <f t="shared" si="4"/>
        <v>9</v>
      </c>
      <c r="AY23" s="179">
        <f t="shared" si="5"/>
        <v>0</v>
      </c>
      <c r="AZ23" s="179">
        <f t="shared" si="6"/>
        <v>0</v>
      </c>
      <c r="BA23" s="204">
        <f t="shared" si="7"/>
        <v>5</v>
      </c>
      <c r="BB23" s="64">
        <f t="shared" si="8"/>
        <v>0</v>
      </c>
      <c r="BC23" s="64">
        <f t="shared" si="9"/>
        <v>0</v>
      </c>
      <c r="BD23" s="64">
        <f t="shared" si="10"/>
        <v>0</v>
      </c>
      <c r="BE23" s="64">
        <f t="shared" si="11"/>
        <v>0</v>
      </c>
      <c r="BF23" s="65">
        <f t="shared" si="17"/>
        <v>0</v>
      </c>
      <c r="BG23" s="65">
        <f t="shared" si="1"/>
        <v>0</v>
      </c>
      <c r="BH23" s="67"/>
      <c r="BI23" s="69"/>
      <c r="BJ23" s="70">
        <f t="shared" si="12"/>
        <v>1</v>
      </c>
      <c r="BK23" s="70">
        <f t="shared" si="13"/>
        <v>0</v>
      </c>
      <c r="BL23" s="70">
        <f t="shared" si="14"/>
        <v>0</v>
      </c>
      <c r="BM23" s="2"/>
    </row>
    <row r="24" spans="2:65" ht="11.25">
      <c r="B24" s="5">
        <v>9</v>
      </c>
      <c r="C24" s="5" t="s">
        <v>194</v>
      </c>
      <c r="D24" s="81" t="s">
        <v>5</v>
      </c>
      <c r="E24" s="77">
        <v>3</v>
      </c>
      <c r="F24" s="78"/>
      <c r="G24" s="57">
        <v>6</v>
      </c>
      <c r="H24" s="57">
        <v>0</v>
      </c>
      <c r="I24" s="57">
        <v>32</v>
      </c>
      <c r="J24" s="57">
        <v>3</v>
      </c>
      <c r="K24" s="58"/>
      <c r="L24" s="58"/>
      <c r="M24" s="59"/>
      <c r="N24" s="60"/>
      <c r="O24" s="57"/>
      <c r="P24" s="57"/>
      <c r="Q24" s="57"/>
      <c r="R24" s="57"/>
      <c r="S24" s="58"/>
      <c r="T24" s="58"/>
      <c r="U24" s="59"/>
      <c r="V24" s="78"/>
      <c r="W24" s="57" t="s">
        <v>222</v>
      </c>
      <c r="X24" s="57">
        <v>1</v>
      </c>
      <c r="Y24" s="57">
        <v>22</v>
      </c>
      <c r="Z24" s="57">
        <v>4</v>
      </c>
      <c r="AA24" s="58"/>
      <c r="AB24" s="58"/>
      <c r="AC24" s="59"/>
      <c r="AD24" s="168"/>
      <c r="AE24" s="169"/>
      <c r="AF24" s="169"/>
      <c r="AG24" s="169"/>
      <c r="AH24" s="169"/>
      <c r="AI24" s="170"/>
      <c r="AJ24" s="170"/>
      <c r="AK24" s="171"/>
      <c r="AL24" s="60">
        <v>4</v>
      </c>
      <c r="AM24" s="57" t="s">
        <v>196</v>
      </c>
      <c r="AN24" s="57">
        <v>0</v>
      </c>
      <c r="AO24" s="57">
        <v>11</v>
      </c>
      <c r="AP24" s="57">
        <v>0</v>
      </c>
      <c r="AQ24" s="58"/>
      <c r="AR24" s="58"/>
      <c r="AS24" s="59"/>
      <c r="AT24" s="62"/>
      <c r="AU24" s="64">
        <f t="shared" si="2"/>
        <v>1</v>
      </c>
      <c r="AV24" s="65">
        <f t="shared" si="3"/>
        <v>4</v>
      </c>
      <c r="AW24" s="41">
        <v>1</v>
      </c>
      <c r="AX24" s="65">
        <f t="shared" si="4"/>
        <v>4</v>
      </c>
      <c r="AY24" s="179">
        <f t="shared" si="5"/>
        <v>0</v>
      </c>
      <c r="AZ24" s="179">
        <f t="shared" si="6"/>
        <v>0</v>
      </c>
      <c r="BA24" s="204" t="str">
        <f t="shared" si="7"/>
        <v>-</v>
      </c>
      <c r="BB24" s="64">
        <f t="shared" si="8"/>
        <v>6</v>
      </c>
      <c r="BC24" s="64">
        <f t="shared" si="9"/>
        <v>1</v>
      </c>
      <c r="BD24" s="64">
        <f t="shared" si="10"/>
        <v>65</v>
      </c>
      <c r="BE24" s="64">
        <f t="shared" si="11"/>
        <v>7</v>
      </c>
      <c r="BF24" s="65">
        <f t="shared" si="17"/>
        <v>2</v>
      </c>
      <c r="BG24" s="65">
        <f t="shared" si="1"/>
        <v>0</v>
      </c>
      <c r="BH24" s="67">
        <f t="shared" si="15"/>
        <v>10.833333333333334</v>
      </c>
      <c r="BI24" s="69">
        <f t="shared" si="16"/>
        <v>9.285714285714286</v>
      </c>
      <c r="BJ24" s="70">
        <f t="shared" si="12"/>
        <v>0</v>
      </c>
      <c r="BK24" s="70">
        <f t="shared" si="13"/>
        <v>0</v>
      </c>
      <c r="BL24" s="70">
        <f t="shared" si="14"/>
        <v>0</v>
      </c>
      <c r="BM24" s="2"/>
    </row>
    <row r="25" spans="2:65" ht="11.25">
      <c r="B25" s="5">
        <v>10</v>
      </c>
      <c r="C25" s="5" t="s">
        <v>111</v>
      </c>
      <c r="D25" s="81" t="s">
        <v>5</v>
      </c>
      <c r="E25" s="77">
        <v>3</v>
      </c>
      <c r="F25" s="78"/>
      <c r="G25" s="57">
        <v>8</v>
      </c>
      <c r="H25" s="57">
        <v>0</v>
      </c>
      <c r="I25" s="57">
        <v>32</v>
      </c>
      <c r="J25" s="57">
        <v>1</v>
      </c>
      <c r="K25" s="58"/>
      <c r="L25" s="58">
        <v>1</v>
      </c>
      <c r="M25" s="59"/>
      <c r="N25" s="60"/>
      <c r="O25" s="57">
        <v>8</v>
      </c>
      <c r="P25" s="57">
        <v>1</v>
      </c>
      <c r="Q25" s="57">
        <v>43</v>
      </c>
      <c r="R25" s="57">
        <v>0</v>
      </c>
      <c r="S25" s="58"/>
      <c r="T25" s="58"/>
      <c r="U25" s="59"/>
      <c r="V25" s="78"/>
      <c r="W25" s="57">
        <v>8</v>
      </c>
      <c r="X25" s="57">
        <v>0</v>
      </c>
      <c r="Y25" s="57">
        <v>34</v>
      </c>
      <c r="Z25" s="57">
        <v>3</v>
      </c>
      <c r="AA25" s="58"/>
      <c r="AB25" s="58"/>
      <c r="AC25" s="59"/>
      <c r="AD25" s="168"/>
      <c r="AE25" s="169"/>
      <c r="AF25" s="169"/>
      <c r="AG25" s="169"/>
      <c r="AH25" s="169"/>
      <c r="AI25" s="170"/>
      <c r="AJ25" s="170"/>
      <c r="AK25" s="171"/>
      <c r="AL25" s="60"/>
      <c r="AM25" s="57"/>
      <c r="AN25" s="57"/>
      <c r="AO25" s="57"/>
      <c r="AP25" s="57"/>
      <c r="AQ25" s="58"/>
      <c r="AR25" s="58"/>
      <c r="AS25" s="59"/>
      <c r="AT25" s="62"/>
      <c r="AU25" s="64">
        <f t="shared" si="2"/>
        <v>0</v>
      </c>
      <c r="AV25" s="65">
        <f t="shared" si="3"/>
        <v>0</v>
      </c>
      <c r="AW25" s="41"/>
      <c r="AX25" s="65">
        <f t="shared" si="4"/>
        <v>0</v>
      </c>
      <c r="AY25" s="179">
        <f t="shared" si="5"/>
        <v>0</v>
      </c>
      <c r="AZ25" s="179">
        <f t="shared" si="6"/>
        <v>0</v>
      </c>
      <c r="BA25" s="204" t="str">
        <f t="shared" si="7"/>
        <v>-</v>
      </c>
      <c r="BB25" s="64">
        <f t="shared" si="8"/>
        <v>24</v>
      </c>
      <c r="BC25" s="64">
        <f t="shared" si="9"/>
        <v>1</v>
      </c>
      <c r="BD25" s="64">
        <f t="shared" si="10"/>
        <v>109</v>
      </c>
      <c r="BE25" s="64">
        <f t="shared" si="11"/>
        <v>4</v>
      </c>
      <c r="BF25" s="65">
        <f t="shared" si="17"/>
        <v>1</v>
      </c>
      <c r="BG25" s="65">
        <f t="shared" si="1"/>
        <v>0</v>
      </c>
      <c r="BH25" s="67">
        <f t="shared" si="15"/>
        <v>4.541666666666667</v>
      </c>
      <c r="BI25" s="69">
        <f t="shared" si="16"/>
        <v>27.25</v>
      </c>
      <c r="BJ25" s="70">
        <f t="shared" si="12"/>
        <v>0</v>
      </c>
      <c r="BK25" s="70">
        <f t="shared" si="13"/>
        <v>1</v>
      </c>
      <c r="BL25" s="70">
        <f t="shared" si="14"/>
        <v>0</v>
      </c>
      <c r="BM25" s="2"/>
    </row>
    <row r="26" spans="2:65" ht="11.25">
      <c r="B26" s="5">
        <v>11</v>
      </c>
      <c r="C26" s="5" t="s">
        <v>112</v>
      </c>
      <c r="D26" s="81" t="s">
        <v>5</v>
      </c>
      <c r="E26" s="77">
        <v>1</v>
      </c>
      <c r="F26" s="78"/>
      <c r="G26" s="57">
        <v>1</v>
      </c>
      <c r="H26" s="57">
        <v>0</v>
      </c>
      <c r="I26" s="57">
        <v>5</v>
      </c>
      <c r="J26" s="57">
        <v>0</v>
      </c>
      <c r="K26" s="58"/>
      <c r="L26" s="58"/>
      <c r="M26" s="59"/>
      <c r="N26" s="60"/>
      <c r="O26" s="57"/>
      <c r="P26" s="57"/>
      <c r="Q26" s="57"/>
      <c r="R26" s="57"/>
      <c r="S26" s="58"/>
      <c r="T26" s="58"/>
      <c r="U26" s="59"/>
      <c r="V26" s="78"/>
      <c r="W26" s="57"/>
      <c r="X26" s="57"/>
      <c r="Y26" s="57"/>
      <c r="Z26" s="57"/>
      <c r="AA26" s="58"/>
      <c r="AB26" s="58"/>
      <c r="AC26" s="59"/>
      <c r="AD26" s="168"/>
      <c r="AE26" s="169"/>
      <c r="AF26" s="169"/>
      <c r="AG26" s="169"/>
      <c r="AH26" s="169"/>
      <c r="AI26" s="170"/>
      <c r="AJ26" s="170"/>
      <c r="AK26" s="171"/>
      <c r="AL26" s="60"/>
      <c r="AM26" s="57"/>
      <c r="AN26" s="57"/>
      <c r="AO26" s="57"/>
      <c r="AP26" s="57"/>
      <c r="AQ26" s="58"/>
      <c r="AR26" s="58"/>
      <c r="AS26" s="59"/>
      <c r="AT26" s="62"/>
      <c r="AU26" s="64">
        <f t="shared" si="2"/>
        <v>0</v>
      </c>
      <c r="AV26" s="65">
        <f t="shared" si="3"/>
        <v>0</v>
      </c>
      <c r="AW26" s="41"/>
      <c r="AX26" s="65">
        <f t="shared" si="4"/>
        <v>0</v>
      </c>
      <c r="AY26" s="179">
        <f t="shared" si="5"/>
        <v>0</v>
      </c>
      <c r="AZ26" s="179">
        <f t="shared" si="6"/>
        <v>0</v>
      </c>
      <c r="BA26" s="204" t="str">
        <f t="shared" si="7"/>
        <v>-</v>
      </c>
      <c r="BB26" s="64">
        <f t="shared" si="8"/>
        <v>1</v>
      </c>
      <c r="BC26" s="64">
        <f t="shared" si="9"/>
        <v>0</v>
      </c>
      <c r="BD26" s="64">
        <f t="shared" si="10"/>
        <v>5</v>
      </c>
      <c r="BE26" s="64">
        <f t="shared" si="11"/>
        <v>0</v>
      </c>
      <c r="BF26" s="65">
        <f t="shared" si="17"/>
        <v>0</v>
      </c>
      <c r="BG26" s="65">
        <f t="shared" si="1"/>
        <v>0</v>
      </c>
      <c r="BH26" s="67">
        <f t="shared" si="15"/>
        <v>5</v>
      </c>
      <c r="BI26" s="69"/>
      <c r="BJ26" s="70">
        <f t="shared" si="12"/>
        <v>0</v>
      </c>
      <c r="BK26" s="70">
        <f t="shared" si="13"/>
        <v>0</v>
      </c>
      <c r="BL26" s="70">
        <f t="shared" si="14"/>
        <v>0</v>
      </c>
      <c r="BM26" s="2"/>
    </row>
    <row r="27" spans="2:65" ht="11.25">
      <c r="B27" s="5">
        <v>12</v>
      </c>
      <c r="C27" s="5" t="s">
        <v>143</v>
      </c>
      <c r="D27" s="81" t="s">
        <v>5</v>
      </c>
      <c r="E27" s="77">
        <v>2</v>
      </c>
      <c r="F27" s="78"/>
      <c r="G27" s="57"/>
      <c r="H27" s="57"/>
      <c r="I27" s="57"/>
      <c r="J27" s="57"/>
      <c r="K27" s="58"/>
      <c r="L27" s="58"/>
      <c r="M27" s="59"/>
      <c r="N27" s="60"/>
      <c r="O27" s="57"/>
      <c r="P27" s="57"/>
      <c r="Q27" s="57"/>
      <c r="R27" s="57"/>
      <c r="S27" s="58">
        <v>1</v>
      </c>
      <c r="T27" s="58"/>
      <c r="U27" s="59"/>
      <c r="V27" s="60"/>
      <c r="W27" s="57"/>
      <c r="X27" s="57"/>
      <c r="Y27" s="57"/>
      <c r="Z27" s="57"/>
      <c r="AA27" s="58"/>
      <c r="AB27" s="58"/>
      <c r="AC27" s="59"/>
      <c r="AD27" s="168"/>
      <c r="AE27" s="169"/>
      <c r="AF27" s="169"/>
      <c r="AG27" s="169"/>
      <c r="AH27" s="169"/>
      <c r="AI27" s="170"/>
      <c r="AJ27" s="170"/>
      <c r="AK27" s="171"/>
      <c r="AL27" s="60">
        <v>25</v>
      </c>
      <c r="AM27" s="57"/>
      <c r="AN27" s="57"/>
      <c r="AO27" s="57"/>
      <c r="AP27" s="57"/>
      <c r="AQ27" s="58">
        <v>1</v>
      </c>
      <c r="AR27" s="58"/>
      <c r="AS27" s="59"/>
      <c r="AT27" s="62"/>
      <c r="AU27" s="64">
        <f t="shared" si="2"/>
        <v>1</v>
      </c>
      <c r="AV27" s="65">
        <f t="shared" si="3"/>
        <v>25</v>
      </c>
      <c r="AW27" s="41"/>
      <c r="AX27" s="65">
        <f t="shared" si="4"/>
        <v>25</v>
      </c>
      <c r="AY27" s="179">
        <f t="shared" si="5"/>
        <v>0</v>
      </c>
      <c r="AZ27" s="179">
        <f t="shared" si="6"/>
        <v>0</v>
      </c>
      <c r="BA27" s="204">
        <f t="shared" si="7"/>
        <v>25</v>
      </c>
      <c r="BB27" s="64">
        <f t="shared" si="8"/>
        <v>0</v>
      </c>
      <c r="BC27" s="64">
        <f t="shared" si="9"/>
        <v>0</v>
      </c>
      <c r="BD27" s="64">
        <f t="shared" si="10"/>
        <v>0</v>
      </c>
      <c r="BE27" s="64">
        <f t="shared" si="11"/>
        <v>0</v>
      </c>
      <c r="BF27" s="65">
        <f t="shared" si="17"/>
        <v>0</v>
      </c>
      <c r="BG27" s="65">
        <f t="shared" si="1"/>
        <v>0</v>
      </c>
      <c r="BH27" s="67"/>
      <c r="BI27" s="69"/>
      <c r="BJ27" s="70">
        <f t="shared" si="12"/>
        <v>2</v>
      </c>
      <c r="BK27" s="70">
        <f t="shared" si="13"/>
        <v>0</v>
      </c>
      <c r="BL27" s="70">
        <f t="shared" si="14"/>
        <v>0</v>
      </c>
      <c r="BM27" s="2"/>
    </row>
    <row r="28" spans="2:65" ht="11.25">
      <c r="B28" s="5">
        <v>13</v>
      </c>
      <c r="C28" s="5" t="s">
        <v>113</v>
      </c>
      <c r="D28" s="81" t="s">
        <v>5</v>
      </c>
      <c r="E28" s="77">
        <v>2</v>
      </c>
      <c r="F28" s="78"/>
      <c r="G28" s="57"/>
      <c r="H28" s="57"/>
      <c r="I28" s="57"/>
      <c r="J28" s="57"/>
      <c r="K28" s="58"/>
      <c r="L28" s="58"/>
      <c r="M28" s="59"/>
      <c r="N28" s="60"/>
      <c r="O28" s="57"/>
      <c r="P28" s="57"/>
      <c r="Q28" s="57"/>
      <c r="R28" s="57"/>
      <c r="S28" s="58">
        <v>1</v>
      </c>
      <c r="T28" s="58"/>
      <c r="U28" s="59"/>
      <c r="V28" s="60"/>
      <c r="W28" s="57"/>
      <c r="X28" s="57"/>
      <c r="Y28" s="57"/>
      <c r="Z28" s="57"/>
      <c r="AA28" s="58"/>
      <c r="AB28" s="58"/>
      <c r="AC28" s="59"/>
      <c r="AD28" s="168"/>
      <c r="AE28" s="169"/>
      <c r="AF28" s="169"/>
      <c r="AG28" s="169"/>
      <c r="AH28" s="169"/>
      <c r="AI28" s="170"/>
      <c r="AJ28" s="170"/>
      <c r="AK28" s="171"/>
      <c r="AL28" s="60">
        <v>3</v>
      </c>
      <c r="AM28" s="57">
        <v>5</v>
      </c>
      <c r="AN28" s="57">
        <v>0</v>
      </c>
      <c r="AO28" s="57">
        <v>20</v>
      </c>
      <c r="AP28" s="57">
        <v>0</v>
      </c>
      <c r="AQ28" s="58"/>
      <c r="AR28" s="58"/>
      <c r="AS28" s="59"/>
      <c r="AT28" s="62"/>
      <c r="AU28" s="64">
        <f t="shared" si="2"/>
        <v>1</v>
      </c>
      <c r="AV28" s="65">
        <f t="shared" si="3"/>
        <v>3</v>
      </c>
      <c r="AW28" s="41"/>
      <c r="AX28" s="65">
        <f t="shared" si="4"/>
        <v>3</v>
      </c>
      <c r="AY28" s="179">
        <f t="shared" si="5"/>
        <v>0</v>
      </c>
      <c r="AZ28" s="179">
        <f t="shared" si="6"/>
        <v>0</v>
      </c>
      <c r="BA28" s="204">
        <f t="shared" si="7"/>
        <v>3</v>
      </c>
      <c r="BB28" s="64">
        <f t="shared" si="8"/>
        <v>5</v>
      </c>
      <c r="BC28" s="64">
        <f t="shared" si="9"/>
        <v>0</v>
      </c>
      <c r="BD28" s="64">
        <f t="shared" si="10"/>
        <v>20</v>
      </c>
      <c r="BE28" s="64">
        <f t="shared" si="11"/>
        <v>0</v>
      </c>
      <c r="BF28" s="65">
        <f t="shared" si="17"/>
        <v>0</v>
      </c>
      <c r="BG28" s="65">
        <f t="shared" si="1"/>
        <v>0</v>
      </c>
      <c r="BH28" s="67">
        <f t="shared" si="15"/>
        <v>4</v>
      </c>
      <c r="BI28" s="69"/>
      <c r="BJ28" s="70">
        <f t="shared" si="12"/>
        <v>1</v>
      </c>
      <c r="BK28" s="70">
        <f t="shared" si="13"/>
        <v>0</v>
      </c>
      <c r="BL28" s="70">
        <f t="shared" si="14"/>
        <v>0</v>
      </c>
      <c r="BM28" s="2"/>
    </row>
    <row r="29" spans="2:65" ht="11.25">
      <c r="B29" s="5">
        <v>14</v>
      </c>
      <c r="C29" s="5" t="s">
        <v>114</v>
      </c>
      <c r="D29" s="81" t="s">
        <v>5</v>
      </c>
      <c r="E29" s="77">
        <v>4</v>
      </c>
      <c r="F29" s="78"/>
      <c r="G29" s="57" t="s">
        <v>197</v>
      </c>
      <c r="H29" s="57">
        <v>0</v>
      </c>
      <c r="I29" s="57">
        <v>10</v>
      </c>
      <c r="J29" s="57">
        <v>2</v>
      </c>
      <c r="K29" s="58">
        <v>1</v>
      </c>
      <c r="L29" s="58"/>
      <c r="M29" s="59"/>
      <c r="N29" s="60"/>
      <c r="O29" s="57"/>
      <c r="P29" s="57"/>
      <c r="Q29" s="57"/>
      <c r="R29" s="57"/>
      <c r="S29" s="58"/>
      <c r="T29" s="58"/>
      <c r="U29" s="59"/>
      <c r="V29" s="60">
        <v>0</v>
      </c>
      <c r="W29" s="57"/>
      <c r="X29" s="57"/>
      <c r="Y29" s="57"/>
      <c r="Z29" s="57"/>
      <c r="AA29" s="58"/>
      <c r="AB29" s="58"/>
      <c r="AC29" s="59"/>
      <c r="AD29" s="168"/>
      <c r="AE29" s="169"/>
      <c r="AF29" s="169"/>
      <c r="AG29" s="169"/>
      <c r="AH29" s="169"/>
      <c r="AI29" s="170"/>
      <c r="AJ29" s="170"/>
      <c r="AK29" s="171"/>
      <c r="AL29" s="60">
        <v>3</v>
      </c>
      <c r="AM29" s="57">
        <v>3</v>
      </c>
      <c r="AN29" s="57">
        <v>1</v>
      </c>
      <c r="AO29" s="57">
        <v>7</v>
      </c>
      <c r="AP29" s="57">
        <v>1</v>
      </c>
      <c r="AQ29" s="58"/>
      <c r="AR29" s="58"/>
      <c r="AS29" s="59"/>
      <c r="AT29" s="62"/>
      <c r="AU29" s="64">
        <f t="shared" si="2"/>
        <v>2</v>
      </c>
      <c r="AV29" s="65">
        <f t="shared" si="3"/>
        <v>3</v>
      </c>
      <c r="AW29" s="41">
        <v>1</v>
      </c>
      <c r="AX29" s="65">
        <f t="shared" si="4"/>
        <v>3</v>
      </c>
      <c r="AY29" s="179">
        <f t="shared" si="5"/>
        <v>0</v>
      </c>
      <c r="AZ29" s="179">
        <f t="shared" si="6"/>
        <v>0</v>
      </c>
      <c r="BA29" s="204">
        <f t="shared" si="7"/>
        <v>3</v>
      </c>
      <c r="BB29" s="64">
        <f t="shared" si="8"/>
        <v>3</v>
      </c>
      <c r="BC29" s="64">
        <f t="shared" si="9"/>
        <v>1</v>
      </c>
      <c r="BD29" s="64">
        <f t="shared" si="10"/>
        <v>17</v>
      </c>
      <c r="BE29" s="64">
        <f t="shared" si="11"/>
        <v>3</v>
      </c>
      <c r="BF29" s="65">
        <f t="shared" si="17"/>
        <v>0</v>
      </c>
      <c r="BG29" s="65">
        <f t="shared" si="1"/>
        <v>0</v>
      </c>
      <c r="BH29" s="67">
        <f t="shared" si="15"/>
        <v>5.666666666666667</v>
      </c>
      <c r="BI29" s="69">
        <f t="shared" si="16"/>
        <v>5.666666666666667</v>
      </c>
      <c r="BJ29" s="70">
        <f t="shared" si="12"/>
        <v>1</v>
      </c>
      <c r="BK29" s="70">
        <f t="shared" si="13"/>
        <v>0</v>
      </c>
      <c r="BL29" s="70">
        <f t="shared" si="14"/>
        <v>0</v>
      </c>
      <c r="BM29" s="2"/>
    </row>
    <row r="30" spans="2:65" ht="11.25">
      <c r="B30" s="5">
        <v>15</v>
      </c>
      <c r="C30" s="5" t="s">
        <v>193</v>
      </c>
      <c r="D30" s="81" t="s">
        <v>5</v>
      </c>
      <c r="E30" s="77">
        <v>2</v>
      </c>
      <c r="F30" s="78"/>
      <c r="G30" s="57"/>
      <c r="H30" s="57"/>
      <c r="I30" s="57"/>
      <c r="J30" s="57"/>
      <c r="K30" s="58"/>
      <c r="L30" s="58"/>
      <c r="M30" s="59"/>
      <c r="N30" s="60"/>
      <c r="O30" s="57"/>
      <c r="P30" s="57"/>
      <c r="Q30" s="57"/>
      <c r="R30" s="57"/>
      <c r="S30" s="58"/>
      <c r="T30" s="58"/>
      <c r="U30" s="59"/>
      <c r="V30" s="60"/>
      <c r="W30" s="57"/>
      <c r="X30" s="57"/>
      <c r="Y30" s="57"/>
      <c r="Z30" s="57"/>
      <c r="AA30" s="58"/>
      <c r="AB30" s="58"/>
      <c r="AC30" s="59"/>
      <c r="AD30" s="168"/>
      <c r="AE30" s="169"/>
      <c r="AF30" s="169"/>
      <c r="AG30" s="169"/>
      <c r="AH30" s="169"/>
      <c r="AI30" s="170"/>
      <c r="AJ30" s="170"/>
      <c r="AK30" s="171"/>
      <c r="AL30" s="60"/>
      <c r="AM30" s="57"/>
      <c r="AN30" s="57"/>
      <c r="AO30" s="57"/>
      <c r="AP30" s="57"/>
      <c r="AQ30" s="58">
        <v>2</v>
      </c>
      <c r="AR30" s="58"/>
      <c r="AS30" s="59"/>
      <c r="AT30" s="62"/>
      <c r="AU30" s="64">
        <f t="shared" si="2"/>
        <v>0</v>
      </c>
      <c r="AV30" s="65">
        <f t="shared" si="3"/>
        <v>0</v>
      </c>
      <c r="AW30" s="41"/>
      <c r="AX30" s="65">
        <f t="shared" si="4"/>
        <v>0</v>
      </c>
      <c r="AY30" s="179">
        <f t="shared" si="5"/>
        <v>0</v>
      </c>
      <c r="AZ30" s="179">
        <f t="shared" si="6"/>
        <v>0</v>
      </c>
      <c r="BA30" s="204" t="str">
        <f t="shared" si="7"/>
        <v>-</v>
      </c>
      <c r="BB30" s="64">
        <f t="shared" si="8"/>
        <v>0</v>
      </c>
      <c r="BC30" s="64">
        <f t="shared" si="9"/>
        <v>0</v>
      </c>
      <c r="BD30" s="64">
        <f t="shared" si="10"/>
        <v>0</v>
      </c>
      <c r="BE30" s="64">
        <f t="shared" si="11"/>
        <v>0</v>
      </c>
      <c r="BF30" s="65">
        <f t="shared" si="17"/>
        <v>0</v>
      </c>
      <c r="BG30" s="65">
        <f t="shared" si="1"/>
        <v>0</v>
      </c>
      <c r="BH30" s="67"/>
      <c r="BI30" s="69"/>
      <c r="BJ30" s="70">
        <f t="shared" si="12"/>
        <v>2</v>
      </c>
      <c r="BK30" s="70">
        <f t="shared" si="13"/>
        <v>0</v>
      </c>
      <c r="BL30" s="70">
        <f t="shared" si="14"/>
        <v>0</v>
      </c>
      <c r="BM30" s="2"/>
    </row>
    <row r="31" spans="2:65" ht="11.25">
      <c r="B31" s="5"/>
      <c r="C31" s="5" t="s">
        <v>221</v>
      </c>
      <c r="D31" s="81" t="s">
        <v>5</v>
      </c>
      <c r="E31" s="77">
        <v>1</v>
      </c>
      <c r="F31" s="78"/>
      <c r="G31" s="57"/>
      <c r="H31" s="57"/>
      <c r="I31" s="57"/>
      <c r="J31" s="57"/>
      <c r="K31" s="58"/>
      <c r="L31" s="58"/>
      <c r="M31" s="59"/>
      <c r="N31" s="60"/>
      <c r="O31" s="57"/>
      <c r="P31" s="57"/>
      <c r="Q31" s="57"/>
      <c r="R31" s="57"/>
      <c r="S31" s="58"/>
      <c r="T31" s="58"/>
      <c r="U31" s="59"/>
      <c r="V31" s="60">
        <v>0</v>
      </c>
      <c r="W31" s="57">
        <v>2</v>
      </c>
      <c r="X31" s="57">
        <v>0</v>
      </c>
      <c r="Y31" s="57">
        <v>29</v>
      </c>
      <c r="Z31" s="57">
        <v>0</v>
      </c>
      <c r="AA31" s="58"/>
      <c r="AB31" s="58"/>
      <c r="AC31" s="59"/>
      <c r="AD31" s="168"/>
      <c r="AE31" s="169"/>
      <c r="AF31" s="169"/>
      <c r="AG31" s="169"/>
      <c r="AH31" s="169"/>
      <c r="AI31" s="170"/>
      <c r="AJ31" s="170"/>
      <c r="AK31" s="171"/>
      <c r="AL31" s="60"/>
      <c r="AM31" s="57"/>
      <c r="AN31" s="57"/>
      <c r="AO31" s="57"/>
      <c r="AP31" s="57"/>
      <c r="AQ31" s="58"/>
      <c r="AR31" s="58"/>
      <c r="AS31" s="59"/>
      <c r="AT31" s="62"/>
      <c r="AU31" s="64"/>
      <c r="AV31" s="65"/>
      <c r="AW31" s="41"/>
      <c r="AX31" s="65"/>
      <c r="AY31" s="179"/>
      <c r="AZ31" s="179"/>
      <c r="BA31" s="204"/>
      <c r="BB31" s="64"/>
      <c r="BC31" s="64"/>
      <c r="BD31" s="64"/>
      <c r="BE31" s="64"/>
      <c r="BF31" s="65"/>
      <c r="BG31" s="65"/>
      <c r="BH31" s="67"/>
      <c r="BI31" s="69"/>
      <c r="BJ31" s="70"/>
      <c r="BK31" s="70"/>
      <c r="BL31" s="70"/>
      <c r="BM31" s="2"/>
    </row>
    <row r="32" spans="2:65" ht="11.25">
      <c r="B32" s="5">
        <v>16</v>
      </c>
      <c r="C32" s="5" t="s">
        <v>126</v>
      </c>
      <c r="D32" s="80" t="s">
        <v>3</v>
      </c>
      <c r="E32" s="77">
        <v>3</v>
      </c>
      <c r="F32" s="78">
        <v>90</v>
      </c>
      <c r="G32" s="57">
        <v>6</v>
      </c>
      <c r="H32" s="57">
        <v>0</v>
      </c>
      <c r="I32" s="57">
        <v>32</v>
      </c>
      <c r="J32" s="57">
        <v>1</v>
      </c>
      <c r="K32" s="58"/>
      <c r="L32" s="58"/>
      <c r="M32" s="59"/>
      <c r="N32" s="60">
        <v>20</v>
      </c>
      <c r="O32" s="57">
        <v>2</v>
      </c>
      <c r="P32" s="57">
        <v>0</v>
      </c>
      <c r="Q32" s="57">
        <v>23</v>
      </c>
      <c r="R32" s="57">
        <v>0</v>
      </c>
      <c r="S32" s="58">
        <v>1</v>
      </c>
      <c r="T32" s="58"/>
      <c r="U32" s="59"/>
      <c r="V32" s="168"/>
      <c r="W32" s="169"/>
      <c r="X32" s="169"/>
      <c r="Y32" s="169"/>
      <c r="Z32" s="169"/>
      <c r="AA32" s="170"/>
      <c r="AB32" s="170"/>
      <c r="AC32" s="171"/>
      <c r="AD32" s="60">
        <v>25</v>
      </c>
      <c r="AE32" s="57">
        <v>3</v>
      </c>
      <c r="AF32" s="57">
        <v>0</v>
      </c>
      <c r="AG32" s="57">
        <v>13</v>
      </c>
      <c r="AH32" s="57">
        <v>0</v>
      </c>
      <c r="AI32" s="58"/>
      <c r="AJ32" s="58"/>
      <c r="AK32" s="59"/>
      <c r="AL32" s="60"/>
      <c r="AM32" s="57"/>
      <c r="AN32" s="57"/>
      <c r="AO32" s="57"/>
      <c r="AP32" s="57"/>
      <c r="AQ32" s="58"/>
      <c r="AR32" s="58"/>
      <c r="AS32" s="59"/>
      <c r="AT32" s="62"/>
      <c r="AU32" s="64">
        <f t="shared" si="2"/>
        <v>3</v>
      </c>
      <c r="AV32" s="65">
        <f t="shared" si="3"/>
        <v>135</v>
      </c>
      <c r="AW32" s="41"/>
      <c r="AX32" s="65">
        <f t="shared" si="4"/>
        <v>90</v>
      </c>
      <c r="AY32" s="179">
        <f t="shared" si="5"/>
        <v>1</v>
      </c>
      <c r="AZ32" s="179">
        <f t="shared" si="6"/>
        <v>0</v>
      </c>
      <c r="BA32" s="204">
        <f t="shared" si="7"/>
        <v>45</v>
      </c>
      <c r="BB32" s="64">
        <f t="shared" si="8"/>
        <v>11</v>
      </c>
      <c r="BC32" s="64">
        <f t="shared" si="9"/>
        <v>0</v>
      </c>
      <c r="BD32" s="64">
        <f t="shared" si="10"/>
        <v>68</v>
      </c>
      <c r="BE32" s="64">
        <f t="shared" si="11"/>
        <v>1</v>
      </c>
      <c r="BF32" s="65">
        <f t="shared" si="17"/>
        <v>0</v>
      </c>
      <c r="BG32" s="65">
        <f t="shared" si="1"/>
        <v>0</v>
      </c>
      <c r="BH32" s="67">
        <f t="shared" si="15"/>
        <v>6.181818181818182</v>
      </c>
      <c r="BI32" s="69">
        <f t="shared" si="16"/>
        <v>68</v>
      </c>
      <c r="BJ32" s="70">
        <f t="shared" si="12"/>
        <v>1</v>
      </c>
      <c r="BK32" s="70">
        <f t="shared" si="13"/>
        <v>0</v>
      </c>
      <c r="BL32" s="70">
        <f t="shared" si="14"/>
        <v>0</v>
      </c>
      <c r="BM32" s="2"/>
    </row>
    <row r="33" spans="2:65" ht="11.25">
      <c r="B33" s="5">
        <v>17</v>
      </c>
      <c r="C33" s="5" t="s">
        <v>127</v>
      </c>
      <c r="D33" s="80" t="s">
        <v>3</v>
      </c>
      <c r="E33" s="77">
        <v>3</v>
      </c>
      <c r="F33" s="78">
        <v>17</v>
      </c>
      <c r="G33" s="57"/>
      <c r="H33" s="57"/>
      <c r="I33" s="57"/>
      <c r="J33" s="57"/>
      <c r="K33" s="58">
        <v>2</v>
      </c>
      <c r="L33" s="58"/>
      <c r="M33" s="59"/>
      <c r="N33" s="60"/>
      <c r="O33" s="57"/>
      <c r="P33" s="57"/>
      <c r="Q33" s="57"/>
      <c r="R33" s="57"/>
      <c r="S33" s="58"/>
      <c r="T33" s="58"/>
      <c r="U33" s="59"/>
      <c r="V33" s="168"/>
      <c r="W33" s="169"/>
      <c r="X33" s="169"/>
      <c r="Y33" s="169"/>
      <c r="Z33" s="169"/>
      <c r="AA33" s="170"/>
      <c r="AB33" s="170"/>
      <c r="AC33" s="171"/>
      <c r="AD33" s="60">
        <v>35</v>
      </c>
      <c r="AE33" s="57"/>
      <c r="AF33" s="57"/>
      <c r="AG33" s="57"/>
      <c r="AH33" s="57"/>
      <c r="AI33" s="58"/>
      <c r="AJ33" s="58"/>
      <c r="AK33" s="59"/>
      <c r="AL33" s="60">
        <v>0</v>
      </c>
      <c r="AM33" s="57"/>
      <c r="AN33" s="57"/>
      <c r="AO33" s="57"/>
      <c r="AP33" s="57"/>
      <c r="AQ33" s="58"/>
      <c r="AR33" s="58"/>
      <c r="AS33" s="59"/>
      <c r="AT33" s="62"/>
      <c r="AU33" s="64">
        <f t="shared" si="2"/>
        <v>3</v>
      </c>
      <c r="AV33" s="65">
        <f t="shared" si="3"/>
        <v>52</v>
      </c>
      <c r="AW33" s="41"/>
      <c r="AX33" s="65">
        <f t="shared" si="4"/>
        <v>35</v>
      </c>
      <c r="AY33" s="179">
        <f t="shared" si="5"/>
        <v>0</v>
      </c>
      <c r="AZ33" s="179">
        <f t="shared" si="6"/>
        <v>0</v>
      </c>
      <c r="BA33" s="204">
        <f t="shared" si="7"/>
        <v>17.333333333333332</v>
      </c>
      <c r="BB33" s="64">
        <f t="shared" si="8"/>
        <v>0</v>
      </c>
      <c r="BC33" s="64">
        <f t="shared" si="9"/>
        <v>0</v>
      </c>
      <c r="BD33" s="64">
        <f t="shared" si="10"/>
        <v>0</v>
      </c>
      <c r="BE33" s="64">
        <f t="shared" si="11"/>
        <v>0</v>
      </c>
      <c r="BF33" s="65">
        <f t="shared" si="17"/>
        <v>0</v>
      </c>
      <c r="BG33" s="65">
        <f t="shared" si="1"/>
        <v>0</v>
      </c>
      <c r="BH33" s="67"/>
      <c r="BI33" s="69"/>
      <c r="BJ33" s="70">
        <f t="shared" si="12"/>
        <v>2</v>
      </c>
      <c r="BK33" s="70">
        <f t="shared" si="13"/>
        <v>0</v>
      </c>
      <c r="BL33" s="70">
        <f t="shared" si="14"/>
        <v>0</v>
      </c>
      <c r="BM33" s="2"/>
    </row>
    <row r="34" spans="2:65" ht="11.25">
      <c r="B34" s="5">
        <v>18</v>
      </c>
      <c r="C34" s="5" t="s">
        <v>128</v>
      </c>
      <c r="D34" s="80" t="s">
        <v>3</v>
      </c>
      <c r="E34" s="77">
        <v>4</v>
      </c>
      <c r="F34" s="78">
        <v>41</v>
      </c>
      <c r="G34" s="57"/>
      <c r="H34" s="57"/>
      <c r="I34" s="57"/>
      <c r="J34" s="57"/>
      <c r="K34" s="58">
        <v>1</v>
      </c>
      <c r="L34" s="58"/>
      <c r="M34" s="59"/>
      <c r="N34" s="60">
        <v>21</v>
      </c>
      <c r="O34" s="57"/>
      <c r="P34" s="57"/>
      <c r="Q34" s="57"/>
      <c r="R34" s="57"/>
      <c r="S34" s="58">
        <v>1</v>
      </c>
      <c r="T34" s="58"/>
      <c r="U34" s="59"/>
      <c r="V34" s="168"/>
      <c r="W34" s="169"/>
      <c r="X34" s="169"/>
      <c r="Y34" s="169"/>
      <c r="Z34" s="169"/>
      <c r="AA34" s="170"/>
      <c r="AB34" s="170"/>
      <c r="AC34" s="171"/>
      <c r="AD34" s="60">
        <v>36</v>
      </c>
      <c r="AE34" s="57"/>
      <c r="AF34" s="57"/>
      <c r="AG34" s="57"/>
      <c r="AH34" s="57"/>
      <c r="AI34" s="58"/>
      <c r="AJ34" s="58"/>
      <c r="AK34" s="59"/>
      <c r="AL34" s="60">
        <v>0</v>
      </c>
      <c r="AM34" s="57">
        <v>2</v>
      </c>
      <c r="AN34" s="57">
        <v>0</v>
      </c>
      <c r="AO34" s="57">
        <v>19</v>
      </c>
      <c r="AP34" s="57">
        <v>0</v>
      </c>
      <c r="AQ34" s="58">
        <v>3</v>
      </c>
      <c r="AR34" s="58"/>
      <c r="AS34" s="59"/>
      <c r="AT34" s="62"/>
      <c r="AU34" s="64">
        <f t="shared" si="2"/>
        <v>4</v>
      </c>
      <c r="AV34" s="65">
        <f t="shared" si="3"/>
        <v>98</v>
      </c>
      <c r="AW34" s="41">
        <v>2</v>
      </c>
      <c r="AX34" s="65">
        <f t="shared" si="4"/>
        <v>41</v>
      </c>
      <c r="AY34" s="179">
        <f t="shared" si="5"/>
        <v>0</v>
      </c>
      <c r="AZ34" s="179">
        <f t="shared" si="6"/>
        <v>0</v>
      </c>
      <c r="BA34" s="204">
        <f t="shared" si="7"/>
        <v>49</v>
      </c>
      <c r="BB34" s="64">
        <f t="shared" si="8"/>
        <v>2</v>
      </c>
      <c r="BC34" s="64">
        <f t="shared" si="9"/>
        <v>0</v>
      </c>
      <c r="BD34" s="64">
        <f t="shared" si="10"/>
        <v>19</v>
      </c>
      <c r="BE34" s="64">
        <f t="shared" si="11"/>
        <v>0</v>
      </c>
      <c r="BF34" s="65">
        <f t="shared" si="17"/>
        <v>0</v>
      </c>
      <c r="BG34" s="65">
        <f t="shared" si="1"/>
        <v>0</v>
      </c>
      <c r="BH34" s="67">
        <f t="shared" si="15"/>
        <v>9.5</v>
      </c>
      <c r="BI34" s="69"/>
      <c r="BJ34" s="70">
        <f t="shared" si="12"/>
        <v>5</v>
      </c>
      <c r="BK34" s="70">
        <f t="shared" si="13"/>
        <v>0</v>
      </c>
      <c r="BL34" s="70">
        <f t="shared" si="14"/>
        <v>0</v>
      </c>
      <c r="BM34" s="2"/>
    </row>
    <row r="35" spans="2:65" ht="11.25">
      <c r="B35" s="5">
        <v>19</v>
      </c>
      <c r="C35" s="5" t="s">
        <v>129</v>
      </c>
      <c r="D35" s="80" t="s">
        <v>3</v>
      </c>
      <c r="E35" s="77">
        <v>4</v>
      </c>
      <c r="F35" s="78">
        <v>9</v>
      </c>
      <c r="G35" s="57">
        <v>7</v>
      </c>
      <c r="H35" s="57">
        <v>0</v>
      </c>
      <c r="I35" s="57">
        <v>41</v>
      </c>
      <c r="J35" s="57">
        <v>1</v>
      </c>
      <c r="K35" s="58">
        <v>2</v>
      </c>
      <c r="L35" s="58"/>
      <c r="M35" s="59"/>
      <c r="N35" s="60">
        <v>69</v>
      </c>
      <c r="O35" s="57">
        <v>8</v>
      </c>
      <c r="P35" s="57">
        <v>0</v>
      </c>
      <c r="Q35" s="57">
        <v>38</v>
      </c>
      <c r="R35" s="57">
        <v>6</v>
      </c>
      <c r="S35" s="58"/>
      <c r="T35" s="58"/>
      <c r="U35" s="59"/>
      <c r="V35" s="168"/>
      <c r="W35" s="169"/>
      <c r="X35" s="169"/>
      <c r="Y35" s="169"/>
      <c r="Z35" s="169"/>
      <c r="AA35" s="170"/>
      <c r="AB35" s="170"/>
      <c r="AC35" s="171"/>
      <c r="AD35" s="60">
        <v>20</v>
      </c>
      <c r="AE35" s="57">
        <v>8</v>
      </c>
      <c r="AF35" s="57">
        <v>0</v>
      </c>
      <c r="AG35" s="57">
        <v>60</v>
      </c>
      <c r="AH35" s="57">
        <v>0</v>
      </c>
      <c r="AI35" s="58"/>
      <c r="AJ35" s="58"/>
      <c r="AK35" s="59"/>
      <c r="AL35" s="60">
        <v>2</v>
      </c>
      <c r="AM35" s="57">
        <v>8</v>
      </c>
      <c r="AN35" s="57">
        <v>0</v>
      </c>
      <c r="AO35" s="57">
        <v>23</v>
      </c>
      <c r="AP35" s="57">
        <v>2</v>
      </c>
      <c r="AQ35" s="58">
        <v>1</v>
      </c>
      <c r="AR35" s="58"/>
      <c r="AS35" s="59"/>
      <c r="AT35" s="62"/>
      <c r="AU35" s="64">
        <f t="shared" si="2"/>
        <v>4</v>
      </c>
      <c r="AV35" s="65">
        <f t="shared" si="3"/>
        <v>100</v>
      </c>
      <c r="AW35" s="41">
        <v>1</v>
      </c>
      <c r="AX35" s="65">
        <f t="shared" si="4"/>
        <v>69</v>
      </c>
      <c r="AY35" s="179">
        <f t="shared" si="5"/>
        <v>1</v>
      </c>
      <c r="AZ35" s="179">
        <f t="shared" si="6"/>
        <v>0</v>
      </c>
      <c r="BA35" s="204">
        <f t="shared" si="7"/>
        <v>33.333333333333336</v>
      </c>
      <c r="BB35" s="64">
        <f t="shared" si="8"/>
        <v>31</v>
      </c>
      <c r="BC35" s="64">
        <f t="shared" si="9"/>
        <v>0</v>
      </c>
      <c r="BD35" s="64">
        <f t="shared" si="10"/>
        <v>162</v>
      </c>
      <c r="BE35" s="64">
        <f t="shared" si="11"/>
        <v>9</v>
      </c>
      <c r="BF35" s="65">
        <f t="shared" si="17"/>
        <v>1</v>
      </c>
      <c r="BG35" s="65">
        <f t="shared" si="1"/>
        <v>0</v>
      </c>
      <c r="BH35" s="67">
        <f t="shared" si="15"/>
        <v>5.225806451612903</v>
      </c>
      <c r="BI35" s="69">
        <f t="shared" si="16"/>
        <v>18</v>
      </c>
      <c r="BJ35" s="70">
        <f t="shared" si="12"/>
        <v>3</v>
      </c>
      <c r="BK35" s="70">
        <f t="shared" si="13"/>
        <v>0</v>
      </c>
      <c r="BL35" s="70">
        <f t="shared" si="14"/>
        <v>0</v>
      </c>
      <c r="BM35" s="2"/>
    </row>
    <row r="36" spans="2:65" ht="11.25">
      <c r="B36" s="5">
        <v>20</v>
      </c>
      <c r="C36" s="5" t="s">
        <v>124</v>
      </c>
      <c r="D36" s="80" t="s">
        <v>3</v>
      </c>
      <c r="E36" s="77">
        <v>3</v>
      </c>
      <c r="F36" s="78">
        <v>1</v>
      </c>
      <c r="G36" s="57">
        <v>7</v>
      </c>
      <c r="H36" s="57">
        <v>0</v>
      </c>
      <c r="I36" s="57">
        <v>30</v>
      </c>
      <c r="J36" s="57">
        <v>2</v>
      </c>
      <c r="K36" s="58"/>
      <c r="L36" s="58"/>
      <c r="M36" s="59"/>
      <c r="N36" s="60"/>
      <c r="O36" s="57">
        <v>4</v>
      </c>
      <c r="P36" s="57">
        <v>0</v>
      </c>
      <c r="Q36" s="57">
        <v>28</v>
      </c>
      <c r="R36" s="57">
        <v>0</v>
      </c>
      <c r="S36" s="58">
        <v>1</v>
      </c>
      <c r="T36" s="58"/>
      <c r="U36" s="59"/>
      <c r="V36" s="168"/>
      <c r="W36" s="169"/>
      <c r="X36" s="169"/>
      <c r="Y36" s="169"/>
      <c r="Z36" s="169"/>
      <c r="AA36" s="170"/>
      <c r="AB36" s="170"/>
      <c r="AC36" s="171"/>
      <c r="AD36" s="60">
        <v>24</v>
      </c>
      <c r="AE36" s="57">
        <v>8</v>
      </c>
      <c r="AF36" s="57">
        <v>0</v>
      </c>
      <c r="AG36" s="57">
        <v>63</v>
      </c>
      <c r="AH36" s="57">
        <v>2</v>
      </c>
      <c r="AI36" s="58"/>
      <c r="AJ36" s="58"/>
      <c r="AK36" s="59"/>
      <c r="AL36" s="60"/>
      <c r="AM36" s="57"/>
      <c r="AN36" s="57"/>
      <c r="AO36" s="57"/>
      <c r="AP36" s="57"/>
      <c r="AQ36" s="58"/>
      <c r="AR36" s="58"/>
      <c r="AS36" s="59"/>
      <c r="AT36" s="62"/>
      <c r="AU36" s="64">
        <f t="shared" si="2"/>
        <v>2</v>
      </c>
      <c r="AV36" s="65">
        <f t="shared" si="3"/>
        <v>25</v>
      </c>
      <c r="AW36" s="41">
        <v>1</v>
      </c>
      <c r="AX36" s="65">
        <f t="shared" si="4"/>
        <v>24</v>
      </c>
      <c r="AY36" s="179">
        <f t="shared" si="5"/>
        <v>0</v>
      </c>
      <c r="AZ36" s="179">
        <f t="shared" si="6"/>
        <v>0</v>
      </c>
      <c r="BA36" s="204">
        <f t="shared" si="7"/>
        <v>25</v>
      </c>
      <c r="BB36" s="64">
        <f t="shared" si="8"/>
        <v>19</v>
      </c>
      <c r="BC36" s="64">
        <f t="shared" si="9"/>
        <v>0</v>
      </c>
      <c r="BD36" s="64">
        <f t="shared" si="10"/>
        <v>121</v>
      </c>
      <c r="BE36" s="64">
        <f t="shared" si="11"/>
        <v>4</v>
      </c>
      <c r="BF36" s="65">
        <f t="shared" si="17"/>
        <v>0</v>
      </c>
      <c r="BG36" s="65">
        <f t="shared" si="1"/>
        <v>0</v>
      </c>
      <c r="BH36" s="67">
        <f t="shared" si="15"/>
        <v>6.368421052631579</v>
      </c>
      <c r="BI36" s="69">
        <f t="shared" si="16"/>
        <v>30.25</v>
      </c>
      <c r="BJ36" s="70">
        <f t="shared" si="12"/>
        <v>1</v>
      </c>
      <c r="BK36" s="70">
        <f t="shared" si="13"/>
        <v>0</v>
      </c>
      <c r="BL36" s="70">
        <f t="shared" si="14"/>
        <v>0</v>
      </c>
      <c r="BM36" s="2"/>
    </row>
    <row r="37" spans="2:65" ht="11.25">
      <c r="B37" s="5">
        <v>21</v>
      </c>
      <c r="C37" s="5" t="s">
        <v>130</v>
      </c>
      <c r="D37" s="80" t="s">
        <v>3</v>
      </c>
      <c r="E37" s="77">
        <v>3</v>
      </c>
      <c r="F37" s="78">
        <v>45</v>
      </c>
      <c r="G37" s="57">
        <v>7</v>
      </c>
      <c r="H37" s="57">
        <v>0</v>
      </c>
      <c r="I37" s="57">
        <v>62</v>
      </c>
      <c r="J37" s="57">
        <v>2</v>
      </c>
      <c r="K37" s="58"/>
      <c r="L37" s="58"/>
      <c r="M37" s="59"/>
      <c r="N37" s="60">
        <v>7</v>
      </c>
      <c r="O37" s="57">
        <v>4</v>
      </c>
      <c r="P37" s="57">
        <v>0</v>
      </c>
      <c r="Q37" s="57">
        <v>37</v>
      </c>
      <c r="R37" s="57">
        <v>0</v>
      </c>
      <c r="S37" s="58"/>
      <c r="T37" s="58"/>
      <c r="U37" s="59"/>
      <c r="V37" s="168"/>
      <c r="W37" s="169"/>
      <c r="X37" s="169"/>
      <c r="Y37" s="169"/>
      <c r="Z37" s="169"/>
      <c r="AA37" s="170"/>
      <c r="AB37" s="170"/>
      <c r="AC37" s="171"/>
      <c r="AD37" s="60">
        <v>11</v>
      </c>
      <c r="AE37" s="57">
        <v>8</v>
      </c>
      <c r="AF37" s="57">
        <v>2</v>
      </c>
      <c r="AG37" s="57">
        <v>20</v>
      </c>
      <c r="AH37" s="57">
        <v>2</v>
      </c>
      <c r="AI37" s="58">
        <v>1</v>
      </c>
      <c r="AJ37" s="58"/>
      <c r="AK37" s="59"/>
      <c r="AL37" s="60"/>
      <c r="AM37" s="57"/>
      <c r="AN37" s="57"/>
      <c r="AO37" s="57"/>
      <c r="AP37" s="57"/>
      <c r="AQ37" s="58"/>
      <c r="AR37" s="58"/>
      <c r="AS37" s="59"/>
      <c r="AT37" s="62"/>
      <c r="AU37" s="64">
        <f t="shared" si="2"/>
        <v>3</v>
      </c>
      <c r="AV37" s="65">
        <f t="shared" si="3"/>
        <v>63</v>
      </c>
      <c r="AW37" s="41"/>
      <c r="AX37" s="65">
        <f t="shared" si="4"/>
        <v>45</v>
      </c>
      <c r="AY37" s="179">
        <f t="shared" si="5"/>
        <v>0</v>
      </c>
      <c r="AZ37" s="179">
        <f t="shared" si="6"/>
        <v>0</v>
      </c>
      <c r="BA37" s="204">
        <f t="shared" si="7"/>
        <v>21</v>
      </c>
      <c r="BB37" s="64">
        <f t="shared" si="8"/>
        <v>19</v>
      </c>
      <c r="BC37" s="64">
        <f t="shared" si="9"/>
        <v>2</v>
      </c>
      <c r="BD37" s="64">
        <f t="shared" si="10"/>
        <v>119</v>
      </c>
      <c r="BE37" s="64">
        <f t="shared" si="11"/>
        <v>4</v>
      </c>
      <c r="BF37" s="65">
        <f t="shared" si="17"/>
        <v>0</v>
      </c>
      <c r="BG37" s="65">
        <f t="shared" si="1"/>
        <v>0</v>
      </c>
      <c r="BH37" s="67">
        <f t="shared" si="15"/>
        <v>6.2631578947368425</v>
      </c>
      <c r="BI37" s="69">
        <f t="shared" si="16"/>
        <v>29.75</v>
      </c>
      <c r="BJ37" s="70">
        <f t="shared" si="12"/>
        <v>1</v>
      </c>
      <c r="BK37" s="70">
        <f t="shared" si="13"/>
        <v>0</v>
      </c>
      <c r="BL37" s="70">
        <f t="shared" si="14"/>
        <v>0</v>
      </c>
      <c r="BM37" s="2"/>
    </row>
    <row r="38" spans="2:65" ht="11.25">
      <c r="B38" s="5">
        <v>22</v>
      </c>
      <c r="C38" s="5" t="s">
        <v>131</v>
      </c>
      <c r="D38" s="80" t="s">
        <v>3</v>
      </c>
      <c r="E38" s="77">
        <v>2</v>
      </c>
      <c r="F38" s="78"/>
      <c r="G38" s="57"/>
      <c r="H38" s="57"/>
      <c r="I38" s="57"/>
      <c r="J38" s="57"/>
      <c r="K38" s="58"/>
      <c r="L38" s="58"/>
      <c r="M38" s="59"/>
      <c r="N38" s="60">
        <v>34</v>
      </c>
      <c r="O38" s="57">
        <v>6</v>
      </c>
      <c r="P38" s="57">
        <v>0</v>
      </c>
      <c r="Q38" s="57">
        <v>22</v>
      </c>
      <c r="R38" s="57">
        <v>1</v>
      </c>
      <c r="S38" s="58"/>
      <c r="T38" s="58"/>
      <c r="U38" s="59"/>
      <c r="V38" s="168"/>
      <c r="W38" s="169"/>
      <c r="X38" s="169"/>
      <c r="Y38" s="169"/>
      <c r="Z38" s="169"/>
      <c r="AA38" s="170"/>
      <c r="AB38" s="170"/>
      <c r="AC38" s="171"/>
      <c r="AD38" s="60">
        <v>4</v>
      </c>
      <c r="AE38" s="57">
        <v>8</v>
      </c>
      <c r="AF38" s="57">
        <v>0</v>
      </c>
      <c r="AG38" s="57">
        <v>66</v>
      </c>
      <c r="AH38" s="57">
        <v>1</v>
      </c>
      <c r="AI38" s="58"/>
      <c r="AJ38" s="58"/>
      <c r="AK38" s="59"/>
      <c r="AL38" s="60"/>
      <c r="AM38" s="57"/>
      <c r="AN38" s="57"/>
      <c r="AO38" s="57"/>
      <c r="AP38" s="57"/>
      <c r="AQ38" s="58"/>
      <c r="AR38" s="58"/>
      <c r="AS38" s="59"/>
      <c r="AT38" s="62"/>
      <c r="AU38" s="64">
        <f t="shared" si="2"/>
        <v>2</v>
      </c>
      <c r="AV38" s="65">
        <f t="shared" si="3"/>
        <v>38</v>
      </c>
      <c r="AW38" s="41"/>
      <c r="AX38" s="65">
        <f t="shared" si="4"/>
        <v>34</v>
      </c>
      <c r="AY38" s="179">
        <f t="shared" si="5"/>
        <v>0</v>
      </c>
      <c r="AZ38" s="179">
        <f t="shared" si="6"/>
        <v>0</v>
      </c>
      <c r="BA38" s="204">
        <f t="shared" si="7"/>
        <v>19</v>
      </c>
      <c r="BB38" s="64">
        <f t="shared" si="8"/>
        <v>14</v>
      </c>
      <c r="BC38" s="64">
        <f t="shared" si="9"/>
        <v>0</v>
      </c>
      <c r="BD38" s="64">
        <f t="shared" si="10"/>
        <v>88</v>
      </c>
      <c r="BE38" s="64">
        <f t="shared" si="11"/>
        <v>2</v>
      </c>
      <c r="BF38" s="65">
        <f t="shared" si="17"/>
        <v>0</v>
      </c>
      <c r="BG38" s="65">
        <f t="shared" si="1"/>
        <v>0</v>
      </c>
      <c r="BH38" s="67">
        <f t="shared" si="15"/>
        <v>6.285714285714286</v>
      </c>
      <c r="BI38" s="69">
        <f t="shared" si="16"/>
        <v>44</v>
      </c>
      <c r="BJ38" s="70">
        <f t="shared" si="12"/>
        <v>0</v>
      </c>
      <c r="BK38" s="70">
        <f t="shared" si="13"/>
        <v>0</v>
      </c>
      <c r="BL38" s="70">
        <f t="shared" si="14"/>
        <v>0</v>
      </c>
      <c r="BM38" s="2"/>
    </row>
    <row r="39" spans="2:65" ht="11.25">
      <c r="B39" s="5">
        <v>23</v>
      </c>
      <c r="C39" s="5" t="s">
        <v>132</v>
      </c>
      <c r="D39" s="80" t="s">
        <v>3</v>
      </c>
      <c r="E39" s="77">
        <v>3</v>
      </c>
      <c r="F39" s="78"/>
      <c r="G39" s="57"/>
      <c r="H39" s="57"/>
      <c r="I39" s="57"/>
      <c r="J39" s="57"/>
      <c r="K39" s="58"/>
      <c r="L39" s="58"/>
      <c r="M39" s="59"/>
      <c r="N39" s="60">
        <v>0</v>
      </c>
      <c r="O39" s="57"/>
      <c r="P39" s="57"/>
      <c r="Q39" s="57"/>
      <c r="R39" s="57"/>
      <c r="S39" s="58"/>
      <c r="T39" s="58"/>
      <c r="U39" s="59"/>
      <c r="V39" s="168"/>
      <c r="W39" s="169"/>
      <c r="X39" s="169"/>
      <c r="Y39" s="169"/>
      <c r="Z39" s="169"/>
      <c r="AA39" s="170"/>
      <c r="AB39" s="170"/>
      <c r="AC39" s="171"/>
      <c r="AD39" s="60">
        <v>0</v>
      </c>
      <c r="AE39" s="57">
        <v>1</v>
      </c>
      <c r="AF39" s="57">
        <v>0</v>
      </c>
      <c r="AG39" s="57">
        <v>21</v>
      </c>
      <c r="AH39" s="57">
        <v>0</v>
      </c>
      <c r="AI39" s="58"/>
      <c r="AJ39" s="58"/>
      <c r="AK39" s="59"/>
      <c r="AL39" s="60">
        <v>10</v>
      </c>
      <c r="AM39" s="57">
        <v>8</v>
      </c>
      <c r="AN39" s="57">
        <v>1</v>
      </c>
      <c r="AO39" s="57">
        <v>50</v>
      </c>
      <c r="AP39" s="57">
        <v>3</v>
      </c>
      <c r="AQ39" s="58"/>
      <c r="AR39" s="58"/>
      <c r="AS39" s="59"/>
      <c r="AT39" s="62"/>
      <c r="AU39" s="64">
        <f t="shared" si="2"/>
        <v>3</v>
      </c>
      <c r="AV39" s="65">
        <f t="shared" si="3"/>
        <v>10</v>
      </c>
      <c r="AW39" s="41">
        <v>1</v>
      </c>
      <c r="AX39" s="65">
        <f t="shared" si="4"/>
        <v>10</v>
      </c>
      <c r="AY39" s="179">
        <f t="shared" si="5"/>
        <v>0</v>
      </c>
      <c r="AZ39" s="179">
        <f t="shared" si="6"/>
        <v>0</v>
      </c>
      <c r="BA39" s="204">
        <f t="shared" si="7"/>
        <v>5</v>
      </c>
      <c r="BB39" s="64">
        <f t="shared" si="8"/>
        <v>9</v>
      </c>
      <c r="BC39" s="64">
        <f t="shared" si="9"/>
        <v>1</v>
      </c>
      <c r="BD39" s="64">
        <f t="shared" si="10"/>
        <v>71</v>
      </c>
      <c r="BE39" s="64">
        <f t="shared" si="11"/>
        <v>3</v>
      </c>
      <c r="BF39" s="65">
        <f t="shared" si="17"/>
        <v>1</v>
      </c>
      <c r="BG39" s="65">
        <f t="shared" si="1"/>
        <v>0</v>
      </c>
      <c r="BH39" s="67">
        <f t="shared" si="15"/>
        <v>7.888888888888889</v>
      </c>
      <c r="BI39" s="69">
        <f t="shared" si="16"/>
        <v>23.666666666666668</v>
      </c>
      <c r="BJ39" s="70">
        <f t="shared" si="12"/>
        <v>0</v>
      </c>
      <c r="BK39" s="70">
        <f t="shared" si="13"/>
        <v>0</v>
      </c>
      <c r="BL39" s="70">
        <f t="shared" si="14"/>
        <v>0</v>
      </c>
      <c r="BM39" s="2"/>
    </row>
    <row r="40" spans="2:65" ht="11.25">
      <c r="B40" s="5">
        <v>24</v>
      </c>
      <c r="C40" s="5" t="s">
        <v>122</v>
      </c>
      <c r="D40" s="80" t="s">
        <v>3</v>
      </c>
      <c r="E40" s="77">
        <v>3</v>
      </c>
      <c r="F40" s="78"/>
      <c r="G40" s="57"/>
      <c r="H40" s="57"/>
      <c r="I40" s="57"/>
      <c r="J40" s="57"/>
      <c r="K40" s="58"/>
      <c r="L40" s="58"/>
      <c r="M40" s="59"/>
      <c r="N40" s="60">
        <v>3</v>
      </c>
      <c r="O40" s="57"/>
      <c r="P40" s="57"/>
      <c r="Q40" s="57"/>
      <c r="R40" s="57"/>
      <c r="S40" s="58">
        <v>3</v>
      </c>
      <c r="T40" s="58"/>
      <c r="U40" s="59"/>
      <c r="V40" s="168"/>
      <c r="W40" s="169"/>
      <c r="X40" s="169"/>
      <c r="Y40" s="169"/>
      <c r="Z40" s="169"/>
      <c r="AA40" s="170"/>
      <c r="AB40" s="170"/>
      <c r="AC40" s="171"/>
      <c r="AD40" s="60">
        <v>10</v>
      </c>
      <c r="AE40" s="57"/>
      <c r="AF40" s="57"/>
      <c r="AG40" s="57"/>
      <c r="AH40" s="57"/>
      <c r="AI40" s="58">
        <v>1</v>
      </c>
      <c r="AJ40" s="58">
        <v>1</v>
      </c>
      <c r="AK40" s="59"/>
      <c r="AL40" s="60">
        <v>2</v>
      </c>
      <c r="AM40" s="57">
        <v>8</v>
      </c>
      <c r="AN40" s="57">
        <v>0</v>
      </c>
      <c r="AO40" s="57">
        <v>50</v>
      </c>
      <c r="AP40" s="57">
        <v>1</v>
      </c>
      <c r="AQ40" s="58"/>
      <c r="AR40" s="58"/>
      <c r="AS40" s="59"/>
      <c r="AT40" s="62"/>
      <c r="AU40" s="64">
        <f t="shared" si="2"/>
        <v>3</v>
      </c>
      <c r="AV40" s="65">
        <f t="shared" si="3"/>
        <v>15</v>
      </c>
      <c r="AW40" s="41"/>
      <c r="AX40" s="65">
        <f t="shared" si="4"/>
        <v>10</v>
      </c>
      <c r="AY40" s="179">
        <f t="shared" si="5"/>
        <v>0</v>
      </c>
      <c r="AZ40" s="179">
        <f t="shared" si="6"/>
        <v>0</v>
      </c>
      <c r="BA40" s="204">
        <f t="shared" si="7"/>
        <v>5</v>
      </c>
      <c r="BB40" s="64">
        <f t="shared" si="8"/>
        <v>8</v>
      </c>
      <c r="BC40" s="64">
        <f t="shared" si="9"/>
        <v>0</v>
      </c>
      <c r="BD40" s="64">
        <f t="shared" si="10"/>
        <v>50</v>
      </c>
      <c r="BE40" s="64">
        <f t="shared" si="11"/>
        <v>1</v>
      </c>
      <c r="BF40" s="65">
        <f t="shared" si="17"/>
        <v>0</v>
      </c>
      <c r="BG40" s="65">
        <f t="shared" si="1"/>
        <v>0</v>
      </c>
      <c r="BH40" s="67">
        <f t="shared" si="15"/>
        <v>6.25</v>
      </c>
      <c r="BI40" s="69">
        <f t="shared" si="16"/>
        <v>50</v>
      </c>
      <c r="BJ40" s="70">
        <f t="shared" si="12"/>
        <v>4</v>
      </c>
      <c r="BK40" s="70">
        <f t="shared" si="13"/>
        <v>1</v>
      </c>
      <c r="BL40" s="70">
        <f t="shared" si="14"/>
        <v>0</v>
      </c>
      <c r="BM40" s="2"/>
    </row>
    <row r="41" spans="2:65" ht="11.25">
      <c r="B41" s="5">
        <v>25</v>
      </c>
      <c r="C41" s="5" t="s">
        <v>167</v>
      </c>
      <c r="D41" s="80" t="s">
        <v>3</v>
      </c>
      <c r="E41" s="77">
        <v>1</v>
      </c>
      <c r="F41" s="78"/>
      <c r="G41" s="57">
        <v>7</v>
      </c>
      <c r="H41" s="57">
        <v>0</v>
      </c>
      <c r="I41" s="57">
        <v>76</v>
      </c>
      <c r="J41" s="57">
        <v>4</v>
      </c>
      <c r="K41" s="58"/>
      <c r="L41" s="58"/>
      <c r="M41" s="59"/>
      <c r="N41" s="60"/>
      <c r="O41" s="57"/>
      <c r="P41" s="57"/>
      <c r="Q41" s="57"/>
      <c r="R41" s="57"/>
      <c r="S41" s="58"/>
      <c r="T41" s="58"/>
      <c r="U41" s="59"/>
      <c r="V41" s="168"/>
      <c r="W41" s="169"/>
      <c r="X41" s="169"/>
      <c r="Y41" s="169"/>
      <c r="Z41" s="169"/>
      <c r="AA41" s="170"/>
      <c r="AB41" s="170"/>
      <c r="AC41" s="171"/>
      <c r="AD41" s="60"/>
      <c r="AE41" s="57"/>
      <c r="AF41" s="57"/>
      <c r="AG41" s="57"/>
      <c r="AH41" s="57"/>
      <c r="AI41" s="58"/>
      <c r="AJ41" s="58"/>
      <c r="AK41" s="59"/>
      <c r="AL41" s="60"/>
      <c r="AM41" s="57"/>
      <c r="AN41" s="57"/>
      <c r="AO41" s="57"/>
      <c r="AP41" s="57"/>
      <c r="AQ41" s="58"/>
      <c r="AR41" s="58"/>
      <c r="AS41" s="59"/>
      <c r="AT41" s="62"/>
      <c r="AU41" s="64">
        <f t="shared" si="2"/>
        <v>0</v>
      </c>
      <c r="AV41" s="65">
        <f t="shared" si="3"/>
        <v>0</v>
      </c>
      <c r="AW41" s="41"/>
      <c r="AX41" s="65">
        <f t="shared" si="4"/>
        <v>0</v>
      </c>
      <c r="AY41" s="179">
        <f t="shared" si="5"/>
        <v>0</v>
      </c>
      <c r="AZ41" s="179">
        <f t="shared" si="6"/>
        <v>0</v>
      </c>
      <c r="BA41" s="204" t="str">
        <f t="shared" si="7"/>
        <v>-</v>
      </c>
      <c r="BB41" s="64">
        <f t="shared" si="8"/>
        <v>7</v>
      </c>
      <c r="BC41" s="64">
        <f t="shared" si="9"/>
        <v>0</v>
      </c>
      <c r="BD41" s="64">
        <f t="shared" si="10"/>
        <v>76</v>
      </c>
      <c r="BE41" s="64">
        <f t="shared" si="11"/>
        <v>4</v>
      </c>
      <c r="BF41" s="65">
        <f t="shared" si="17"/>
        <v>1</v>
      </c>
      <c r="BG41" s="65">
        <f t="shared" si="1"/>
        <v>0</v>
      </c>
      <c r="BH41" s="67">
        <f t="shared" si="15"/>
        <v>10.857142857142858</v>
      </c>
      <c r="BI41" s="69">
        <f t="shared" si="16"/>
        <v>19</v>
      </c>
      <c r="BJ41" s="70">
        <f t="shared" si="12"/>
        <v>0</v>
      </c>
      <c r="BK41" s="70">
        <f t="shared" si="13"/>
        <v>0</v>
      </c>
      <c r="BL41" s="70">
        <f t="shared" si="14"/>
        <v>0</v>
      </c>
      <c r="BM41" s="2"/>
    </row>
    <row r="42" spans="2:65" ht="11.25">
      <c r="B42" s="5">
        <v>26</v>
      </c>
      <c r="C42" s="5" t="s">
        <v>134</v>
      </c>
      <c r="D42" s="80" t="s">
        <v>3</v>
      </c>
      <c r="E42" s="77">
        <v>3</v>
      </c>
      <c r="F42" s="78"/>
      <c r="G42" s="57"/>
      <c r="H42" s="57"/>
      <c r="I42" s="57"/>
      <c r="J42" s="57"/>
      <c r="K42" s="58"/>
      <c r="L42" s="58"/>
      <c r="M42" s="59"/>
      <c r="N42" s="60"/>
      <c r="O42" s="57">
        <v>4</v>
      </c>
      <c r="P42" s="57">
        <v>0</v>
      </c>
      <c r="Q42" s="57">
        <v>16</v>
      </c>
      <c r="R42" s="57">
        <v>1</v>
      </c>
      <c r="S42" s="58"/>
      <c r="T42" s="58"/>
      <c r="U42" s="59"/>
      <c r="V42" s="168"/>
      <c r="W42" s="169"/>
      <c r="X42" s="169"/>
      <c r="Y42" s="169"/>
      <c r="Z42" s="169"/>
      <c r="AA42" s="170"/>
      <c r="AB42" s="170"/>
      <c r="AC42" s="171"/>
      <c r="AD42" s="60">
        <v>0</v>
      </c>
      <c r="AE42" s="57">
        <v>5</v>
      </c>
      <c r="AF42" s="57">
        <v>0</v>
      </c>
      <c r="AG42" s="57">
        <v>42</v>
      </c>
      <c r="AH42" s="57">
        <v>2</v>
      </c>
      <c r="AI42" s="58"/>
      <c r="AJ42" s="58"/>
      <c r="AK42" s="59"/>
      <c r="AL42" s="60">
        <v>3</v>
      </c>
      <c r="AM42" s="57">
        <v>8</v>
      </c>
      <c r="AN42" s="57">
        <v>1</v>
      </c>
      <c r="AO42" s="57">
        <v>17</v>
      </c>
      <c r="AP42" s="57">
        <v>2</v>
      </c>
      <c r="AQ42" s="58"/>
      <c r="AR42" s="58"/>
      <c r="AS42" s="59"/>
      <c r="AT42" s="62"/>
      <c r="AU42" s="64">
        <f t="shared" si="2"/>
        <v>2</v>
      </c>
      <c r="AV42" s="65">
        <f t="shared" si="3"/>
        <v>3</v>
      </c>
      <c r="AW42" s="41">
        <v>1</v>
      </c>
      <c r="AX42" s="65">
        <f t="shared" si="4"/>
        <v>3</v>
      </c>
      <c r="AY42" s="179">
        <f t="shared" si="5"/>
        <v>0</v>
      </c>
      <c r="AZ42" s="179">
        <f t="shared" si="6"/>
        <v>0</v>
      </c>
      <c r="BA42" s="204">
        <f t="shared" si="7"/>
        <v>3</v>
      </c>
      <c r="BB42" s="64">
        <f t="shared" si="8"/>
        <v>17</v>
      </c>
      <c r="BC42" s="64">
        <f t="shared" si="9"/>
        <v>1</v>
      </c>
      <c r="BD42" s="64">
        <f t="shared" si="10"/>
        <v>75</v>
      </c>
      <c r="BE42" s="64">
        <f t="shared" si="11"/>
        <v>5</v>
      </c>
      <c r="BF42" s="65">
        <f t="shared" si="17"/>
        <v>0</v>
      </c>
      <c r="BG42" s="65">
        <f t="shared" si="1"/>
        <v>0</v>
      </c>
      <c r="BH42" s="67">
        <f t="shared" si="15"/>
        <v>4.411764705882353</v>
      </c>
      <c r="BI42" s="69">
        <f t="shared" si="16"/>
        <v>15</v>
      </c>
      <c r="BJ42" s="70">
        <f t="shared" si="12"/>
        <v>0</v>
      </c>
      <c r="BK42" s="70">
        <f t="shared" si="13"/>
        <v>0</v>
      </c>
      <c r="BL42" s="70">
        <f t="shared" si="14"/>
        <v>0</v>
      </c>
      <c r="BM42" s="2"/>
    </row>
    <row r="43" spans="2:65" ht="11.25">
      <c r="B43" s="5">
        <v>27</v>
      </c>
      <c r="C43" s="5" t="s">
        <v>125</v>
      </c>
      <c r="D43" s="80" t="s">
        <v>3</v>
      </c>
      <c r="E43" s="77">
        <v>3</v>
      </c>
      <c r="F43" s="78"/>
      <c r="G43" s="57"/>
      <c r="H43" s="57"/>
      <c r="I43" s="57"/>
      <c r="J43" s="57"/>
      <c r="K43" s="58"/>
      <c r="L43" s="58"/>
      <c r="M43" s="59"/>
      <c r="N43" s="60"/>
      <c r="O43" s="57"/>
      <c r="P43" s="57"/>
      <c r="Q43" s="57"/>
      <c r="R43" s="57"/>
      <c r="S43" s="58"/>
      <c r="T43" s="58"/>
      <c r="U43" s="59"/>
      <c r="V43" s="168"/>
      <c r="W43" s="169"/>
      <c r="X43" s="169"/>
      <c r="Y43" s="169"/>
      <c r="Z43" s="169"/>
      <c r="AA43" s="170"/>
      <c r="AB43" s="170"/>
      <c r="AC43" s="171"/>
      <c r="AD43" s="60">
        <v>0</v>
      </c>
      <c r="AE43" s="57">
        <v>1</v>
      </c>
      <c r="AF43" s="57">
        <v>0</v>
      </c>
      <c r="AG43" s="57">
        <v>12</v>
      </c>
      <c r="AH43" s="57">
        <v>0</v>
      </c>
      <c r="AI43" s="58">
        <v>1</v>
      </c>
      <c r="AJ43" s="58"/>
      <c r="AK43" s="59"/>
      <c r="AL43" s="60">
        <v>4</v>
      </c>
      <c r="AM43" s="57">
        <v>5</v>
      </c>
      <c r="AN43" s="57">
        <v>0</v>
      </c>
      <c r="AO43" s="57">
        <v>21</v>
      </c>
      <c r="AP43" s="57">
        <v>0</v>
      </c>
      <c r="AQ43" s="58" t="s">
        <v>165</v>
      </c>
      <c r="AR43" s="58">
        <v>1</v>
      </c>
      <c r="AS43" s="59"/>
      <c r="AT43" s="62"/>
      <c r="AU43" s="64">
        <f t="shared" si="2"/>
        <v>2</v>
      </c>
      <c r="AV43" s="65">
        <f t="shared" si="3"/>
        <v>4</v>
      </c>
      <c r="AW43" s="41"/>
      <c r="AX43" s="65">
        <f t="shared" si="4"/>
        <v>4</v>
      </c>
      <c r="AY43" s="179">
        <f t="shared" si="5"/>
        <v>0</v>
      </c>
      <c r="AZ43" s="179">
        <f t="shared" si="6"/>
        <v>0</v>
      </c>
      <c r="BA43" s="204">
        <f t="shared" si="7"/>
        <v>2</v>
      </c>
      <c r="BB43" s="64">
        <f t="shared" si="8"/>
        <v>6</v>
      </c>
      <c r="BC43" s="64">
        <f t="shared" si="9"/>
        <v>0</v>
      </c>
      <c r="BD43" s="64">
        <f t="shared" si="10"/>
        <v>33</v>
      </c>
      <c r="BE43" s="64">
        <f t="shared" si="11"/>
        <v>0</v>
      </c>
      <c r="BF43" s="65">
        <f t="shared" si="17"/>
        <v>0</v>
      </c>
      <c r="BG43" s="65">
        <f t="shared" si="1"/>
        <v>0</v>
      </c>
      <c r="BH43" s="67">
        <f t="shared" si="15"/>
        <v>5.5</v>
      </c>
      <c r="BI43" s="69"/>
      <c r="BJ43" s="70">
        <f t="shared" si="12"/>
        <v>1</v>
      </c>
      <c r="BK43" s="70">
        <f t="shared" si="13"/>
        <v>1</v>
      </c>
      <c r="BL43" s="70">
        <f t="shared" si="14"/>
        <v>0</v>
      </c>
      <c r="BM43" s="2"/>
    </row>
    <row r="44" spans="2:65" ht="11.25">
      <c r="B44" s="5">
        <v>28</v>
      </c>
      <c r="C44" s="5" t="s">
        <v>166</v>
      </c>
      <c r="D44" s="80" t="s">
        <v>3</v>
      </c>
      <c r="E44" s="77">
        <v>1</v>
      </c>
      <c r="F44" s="78"/>
      <c r="G44" s="57"/>
      <c r="H44" s="57"/>
      <c r="I44" s="57"/>
      <c r="J44" s="57"/>
      <c r="K44" s="58"/>
      <c r="L44" s="58"/>
      <c r="M44" s="59"/>
      <c r="N44" s="60"/>
      <c r="O44" s="57"/>
      <c r="P44" s="57"/>
      <c r="Q44" s="57"/>
      <c r="R44" s="57"/>
      <c r="S44" s="58"/>
      <c r="T44" s="58"/>
      <c r="U44" s="59"/>
      <c r="V44" s="168"/>
      <c r="W44" s="169"/>
      <c r="X44" s="169"/>
      <c r="Y44" s="169"/>
      <c r="Z44" s="169"/>
      <c r="AA44" s="170"/>
      <c r="AB44" s="170"/>
      <c r="AC44" s="171"/>
      <c r="AD44" s="60"/>
      <c r="AE44" s="57"/>
      <c r="AF44" s="57"/>
      <c r="AG44" s="57"/>
      <c r="AH44" s="57"/>
      <c r="AI44" s="58"/>
      <c r="AJ44" s="58"/>
      <c r="AK44" s="59"/>
      <c r="AL44" s="60"/>
      <c r="AM44" s="57"/>
      <c r="AN44" s="57"/>
      <c r="AO44" s="57"/>
      <c r="AP44" s="57"/>
      <c r="AQ44" s="58"/>
      <c r="AR44" s="58"/>
      <c r="AS44" s="59"/>
      <c r="AT44" s="62"/>
      <c r="AU44" s="64">
        <f t="shared" si="2"/>
        <v>0</v>
      </c>
      <c r="AV44" s="65">
        <f t="shared" si="3"/>
        <v>0</v>
      </c>
      <c r="AW44" s="41"/>
      <c r="AX44" s="65">
        <f t="shared" si="4"/>
        <v>0</v>
      </c>
      <c r="AY44" s="179">
        <f t="shared" si="5"/>
        <v>0</v>
      </c>
      <c r="AZ44" s="179">
        <f t="shared" si="6"/>
        <v>0</v>
      </c>
      <c r="BA44" s="204" t="str">
        <f t="shared" si="7"/>
        <v>-</v>
      </c>
      <c r="BB44" s="64">
        <f t="shared" si="8"/>
        <v>0</v>
      </c>
      <c r="BC44" s="64">
        <f t="shared" si="9"/>
        <v>0</v>
      </c>
      <c r="BD44" s="64">
        <f t="shared" si="10"/>
        <v>0</v>
      </c>
      <c r="BE44" s="64">
        <f t="shared" si="11"/>
        <v>0</v>
      </c>
      <c r="BF44" s="65">
        <f t="shared" si="17"/>
        <v>0</v>
      </c>
      <c r="BG44" s="65">
        <f t="shared" si="1"/>
        <v>0</v>
      </c>
      <c r="BH44" s="67"/>
      <c r="BI44" s="69"/>
      <c r="BJ44" s="70">
        <f t="shared" si="12"/>
        <v>0</v>
      </c>
      <c r="BK44" s="70">
        <f t="shared" si="13"/>
        <v>0</v>
      </c>
      <c r="BL44" s="70">
        <f t="shared" si="14"/>
        <v>0</v>
      </c>
      <c r="BM44" s="2"/>
    </row>
    <row r="45" spans="2:65" ht="11.25">
      <c r="B45" s="5">
        <v>29</v>
      </c>
      <c r="C45" s="5" t="s">
        <v>168</v>
      </c>
      <c r="D45" s="167" t="s">
        <v>3</v>
      </c>
      <c r="E45" s="77">
        <v>2</v>
      </c>
      <c r="F45" s="78"/>
      <c r="G45" s="57"/>
      <c r="H45" s="57"/>
      <c r="I45" s="57"/>
      <c r="J45" s="57"/>
      <c r="K45" s="58"/>
      <c r="L45" s="58"/>
      <c r="M45" s="59"/>
      <c r="N45" s="60"/>
      <c r="O45" s="57"/>
      <c r="P45" s="57"/>
      <c r="Q45" s="57"/>
      <c r="R45" s="57"/>
      <c r="S45" s="58"/>
      <c r="T45" s="58"/>
      <c r="U45" s="59"/>
      <c r="V45" s="168"/>
      <c r="W45" s="169"/>
      <c r="X45" s="169"/>
      <c r="Y45" s="169"/>
      <c r="Z45" s="169"/>
      <c r="AA45" s="170"/>
      <c r="AB45" s="170"/>
      <c r="AC45" s="171"/>
      <c r="AD45" s="60"/>
      <c r="AE45" s="57"/>
      <c r="AF45" s="57"/>
      <c r="AG45" s="57"/>
      <c r="AH45" s="57"/>
      <c r="AI45" s="58"/>
      <c r="AJ45" s="58"/>
      <c r="AK45" s="59"/>
      <c r="AL45" s="60">
        <v>0</v>
      </c>
      <c r="AM45" s="57">
        <v>1</v>
      </c>
      <c r="AN45" s="57">
        <v>0</v>
      </c>
      <c r="AO45" s="57">
        <v>13</v>
      </c>
      <c r="AP45" s="57">
        <v>0</v>
      </c>
      <c r="AQ45" s="58"/>
      <c r="AR45" s="58"/>
      <c r="AS45" s="59"/>
      <c r="AT45" s="62"/>
      <c r="AU45" s="64">
        <f t="shared" si="2"/>
        <v>1</v>
      </c>
      <c r="AV45" s="65">
        <f>SUM(F45,N45,V45,AD45,AL45)</f>
        <v>0</v>
      </c>
      <c r="AW45" s="41"/>
      <c r="AX45" s="65">
        <f t="shared" si="4"/>
        <v>0</v>
      </c>
      <c r="AY45" s="179">
        <f t="shared" si="5"/>
        <v>0</v>
      </c>
      <c r="AZ45" s="179">
        <f t="shared" si="6"/>
        <v>0</v>
      </c>
      <c r="BA45" s="204">
        <f t="shared" si="7"/>
        <v>0</v>
      </c>
      <c r="BB45" s="64">
        <f t="shared" si="8"/>
        <v>1</v>
      </c>
      <c r="BC45" s="64">
        <f t="shared" si="9"/>
        <v>0</v>
      </c>
      <c r="BD45" s="64">
        <f t="shared" si="10"/>
        <v>13</v>
      </c>
      <c r="BE45" s="64">
        <f t="shared" si="11"/>
        <v>0</v>
      </c>
      <c r="BF45" s="65">
        <f t="shared" si="17"/>
        <v>0</v>
      </c>
      <c r="BG45" s="65">
        <f t="shared" si="1"/>
        <v>0</v>
      </c>
      <c r="BH45" s="67">
        <f t="shared" si="15"/>
        <v>13</v>
      </c>
      <c r="BI45" s="69"/>
      <c r="BJ45" s="70">
        <f t="shared" si="12"/>
        <v>0</v>
      </c>
      <c r="BK45" s="70">
        <f t="shared" si="13"/>
        <v>0</v>
      </c>
      <c r="BL45" s="70">
        <f t="shared" si="14"/>
        <v>0</v>
      </c>
      <c r="BM45" s="2"/>
    </row>
    <row r="46" spans="2:65" ht="11.25">
      <c r="B46" s="5">
        <v>30</v>
      </c>
      <c r="C46" s="5" t="s">
        <v>115</v>
      </c>
      <c r="D46" s="79" t="s">
        <v>4</v>
      </c>
      <c r="E46" s="77">
        <v>3</v>
      </c>
      <c r="F46" s="78"/>
      <c r="G46" s="57"/>
      <c r="H46" s="57"/>
      <c r="I46" s="57"/>
      <c r="J46" s="57"/>
      <c r="K46" s="58"/>
      <c r="L46" s="58"/>
      <c r="M46" s="59"/>
      <c r="N46" s="60">
        <v>10</v>
      </c>
      <c r="O46" s="57">
        <v>5</v>
      </c>
      <c r="P46" s="57">
        <v>1</v>
      </c>
      <c r="Q46" s="57">
        <v>19</v>
      </c>
      <c r="R46" s="57">
        <v>0</v>
      </c>
      <c r="S46" s="58"/>
      <c r="T46" s="58"/>
      <c r="U46" s="59"/>
      <c r="V46" s="60">
        <v>4</v>
      </c>
      <c r="W46" s="57"/>
      <c r="X46" s="57"/>
      <c r="Y46" s="57"/>
      <c r="Z46" s="57"/>
      <c r="AA46" s="58">
        <v>2</v>
      </c>
      <c r="AB46" s="58"/>
      <c r="AC46" s="59"/>
      <c r="AD46" s="60">
        <v>1</v>
      </c>
      <c r="AE46" s="57">
        <v>4</v>
      </c>
      <c r="AF46" s="57">
        <v>0</v>
      </c>
      <c r="AG46" s="57">
        <v>25</v>
      </c>
      <c r="AH46" s="57">
        <v>1</v>
      </c>
      <c r="AI46" s="58">
        <v>2</v>
      </c>
      <c r="AJ46" s="58"/>
      <c r="AK46" s="59"/>
      <c r="AL46" s="168"/>
      <c r="AM46" s="169"/>
      <c r="AN46" s="169"/>
      <c r="AO46" s="169"/>
      <c r="AP46" s="169"/>
      <c r="AQ46" s="170"/>
      <c r="AR46" s="170"/>
      <c r="AS46" s="171"/>
      <c r="AT46" s="62"/>
      <c r="AU46" s="64">
        <f t="shared" si="2"/>
        <v>3</v>
      </c>
      <c r="AV46" s="65">
        <f t="shared" si="3"/>
        <v>15</v>
      </c>
      <c r="AW46" s="41"/>
      <c r="AX46" s="65">
        <f t="shared" si="4"/>
        <v>10</v>
      </c>
      <c r="AY46" s="179">
        <f t="shared" si="5"/>
        <v>0</v>
      </c>
      <c r="AZ46" s="179">
        <f t="shared" si="6"/>
        <v>0</v>
      </c>
      <c r="BA46" s="204">
        <f t="shared" si="7"/>
        <v>5</v>
      </c>
      <c r="BB46" s="64">
        <f t="shared" si="8"/>
        <v>9</v>
      </c>
      <c r="BC46" s="64">
        <f t="shared" si="9"/>
        <v>1</v>
      </c>
      <c r="BD46" s="64">
        <f t="shared" si="10"/>
        <v>44</v>
      </c>
      <c r="BE46" s="64">
        <f t="shared" si="11"/>
        <v>1</v>
      </c>
      <c r="BF46" s="65">
        <f t="shared" si="17"/>
        <v>0</v>
      </c>
      <c r="BG46" s="65">
        <f t="shared" si="1"/>
        <v>0</v>
      </c>
      <c r="BH46" s="67">
        <f t="shared" si="15"/>
        <v>4.888888888888889</v>
      </c>
      <c r="BI46" s="69">
        <f t="shared" si="16"/>
        <v>44</v>
      </c>
      <c r="BJ46" s="70">
        <f t="shared" si="12"/>
        <v>4</v>
      </c>
      <c r="BK46" s="70">
        <f t="shared" si="13"/>
        <v>0</v>
      </c>
      <c r="BL46" s="70">
        <f t="shared" si="14"/>
        <v>0</v>
      </c>
      <c r="BM46" s="2"/>
    </row>
    <row r="47" spans="2:65" ht="11.25">
      <c r="B47" s="5">
        <v>31</v>
      </c>
      <c r="C47" s="5" t="s">
        <v>116</v>
      </c>
      <c r="D47" s="79" t="s">
        <v>4</v>
      </c>
      <c r="E47" s="77">
        <v>3</v>
      </c>
      <c r="F47" s="78">
        <v>20</v>
      </c>
      <c r="G47" s="57">
        <v>3</v>
      </c>
      <c r="H47" s="57">
        <v>0</v>
      </c>
      <c r="I47" s="57">
        <v>22</v>
      </c>
      <c r="J47" s="57">
        <v>0</v>
      </c>
      <c r="K47" s="58">
        <v>1</v>
      </c>
      <c r="L47" s="58"/>
      <c r="M47" s="59"/>
      <c r="N47" s="60">
        <v>56</v>
      </c>
      <c r="O47" s="57">
        <v>7</v>
      </c>
      <c r="P47" s="57">
        <v>1</v>
      </c>
      <c r="Q47" s="57">
        <v>23</v>
      </c>
      <c r="R47" s="57">
        <v>0</v>
      </c>
      <c r="S47" s="58"/>
      <c r="T47" s="58"/>
      <c r="U47" s="59"/>
      <c r="V47" s="60">
        <v>30</v>
      </c>
      <c r="W47" s="57">
        <v>5</v>
      </c>
      <c r="X47" s="57">
        <v>2</v>
      </c>
      <c r="Y47" s="57">
        <v>9</v>
      </c>
      <c r="Z47" s="57">
        <v>1</v>
      </c>
      <c r="AA47" s="58">
        <v>1</v>
      </c>
      <c r="AB47" s="58"/>
      <c r="AC47" s="59"/>
      <c r="AD47" s="60">
        <v>0</v>
      </c>
      <c r="AE47" s="57">
        <v>4</v>
      </c>
      <c r="AF47" s="57">
        <v>0</v>
      </c>
      <c r="AG47" s="57">
        <v>18</v>
      </c>
      <c r="AH47" s="57">
        <v>0</v>
      </c>
      <c r="AI47" s="58">
        <v>2</v>
      </c>
      <c r="AJ47" s="58"/>
      <c r="AK47" s="59">
        <v>1</v>
      </c>
      <c r="AL47" s="168"/>
      <c r="AM47" s="169"/>
      <c r="AN47" s="169"/>
      <c r="AO47" s="169"/>
      <c r="AP47" s="169"/>
      <c r="AQ47" s="170"/>
      <c r="AR47" s="170"/>
      <c r="AS47" s="171"/>
      <c r="AT47" s="62"/>
      <c r="AU47" s="64">
        <f t="shared" si="2"/>
        <v>4</v>
      </c>
      <c r="AV47" s="65">
        <f t="shared" si="3"/>
        <v>106</v>
      </c>
      <c r="AW47" s="41"/>
      <c r="AX47" s="65">
        <f t="shared" si="4"/>
        <v>56</v>
      </c>
      <c r="AY47" s="179">
        <f t="shared" si="5"/>
        <v>1</v>
      </c>
      <c r="AZ47" s="179">
        <f t="shared" si="6"/>
        <v>0</v>
      </c>
      <c r="BA47" s="204">
        <f t="shared" si="7"/>
        <v>26.5</v>
      </c>
      <c r="BB47" s="64">
        <f t="shared" si="8"/>
        <v>19</v>
      </c>
      <c r="BC47" s="64">
        <f t="shared" si="9"/>
        <v>3</v>
      </c>
      <c r="BD47" s="64">
        <f t="shared" si="10"/>
        <v>72</v>
      </c>
      <c r="BE47" s="64">
        <f t="shared" si="11"/>
        <v>1</v>
      </c>
      <c r="BF47" s="65">
        <f t="shared" si="17"/>
        <v>0</v>
      </c>
      <c r="BG47" s="65">
        <f t="shared" si="1"/>
        <v>0</v>
      </c>
      <c r="BH47" s="67">
        <f t="shared" si="15"/>
        <v>3.789473684210526</v>
      </c>
      <c r="BI47" s="69">
        <f t="shared" si="16"/>
        <v>72</v>
      </c>
      <c r="BJ47" s="70">
        <f t="shared" si="12"/>
        <v>4</v>
      </c>
      <c r="BK47" s="70">
        <f t="shared" si="13"/>
        <v>0</v>
      </c>
      <c r="BL47" s="70">
        <f t="shared" si="14"/>
        <v>1</v>
      </c>
      <c r="BM47" s="2"/>
    </row>
    <row r="48" spans="2:65" ht="11.25">
      <c r="B48" s="5">
        <v>32</v>
      </c>
      <c r="C48" s="5" t="s">
        <v>184</v>
      </c>
      <c r="D48" s="79" t="s">
        <v>4</v>
      </c>
      <c r="E48" s="77">
        <v>1</v>
      </c>
      <c r="F48" s="78"/>
      <c r="G48" s="57"/>
      <c r="H48" s="57"/>
      <c r="I48" s="57"/>
      <c r="J48" s="57"/>
      <c r="K48" s="58"/>
      <c r="L48" s="58"/>
      <c r="M48" s="59"/>
      <c r="N48" s="60"/>
      <c r="O48" s="57"/>
      <c r="P48" s="57"/>
      <c r="Q48" s="57"/>
      <c r="R48" s="57"/>
      <c r="S48" s="58"/>
      <c r="T48" s="58"/>
      <c r="U48" s="59"/>
      <c r="V48" s="60"/>
      <c r="W48" s="57"/>
      <c r="X48" s="57"/>
      <c r="Y48" s="57"/>
      <c r="Z48" s="57"/>
      <c r="AA48" s="58"/>
      <c r="AB48" s="58"/>
      <c r="AC48" s="59"/>
      <c r="AD48" s="60">
        <v>0</v>
      </c>
      <c r="AE48" s="57"/>
      <c r="AF48" s="57"/>
      <c r="AG48" s="57"/>
      <c r="AH48" s="57"/>
      <c r="AI48" s="58"/>
      <c r="AJ48" s="58"/>
      <c r="AK48" s="59"/>
      <c r="AL48" s="168"/>
      <c r="AM48" s="169"/>
      <c r="AN48" s="169"/>
      <c r="AO48" s="169"/>
      <c r="AP48" s="169"/>
      <c r="AQ48" s="170"/>
      <c r="AR48" s="170"/>
      <c r="AS48" s="171"/>
      <c r="AT48" s="62"/>
      <c r="AU48" s="64">
        <f t="shared" si="2"/>
        <v>1</v>
      </c>
      <c r="AV48" s="65">
        <f t="shared" si="3"/>
        <v>0</v>
      </c>
      <c r="AW48" s="41"/>
      <c r="AX48" s="65">
        <f t="shared" si="4"/>
        <v>0</v>
      </c>
      <c r="AY48" s="179">
        <f t="shared" si="5"/>
        <v>0</v>
      </c>
      <c r="AZ48" s="179">
        <f t="shared" si="6"/>
        <v>0</v>
      </c>
      <c r="BA48" s="204">
        <f t="shared" si="7"/>
        <v>0</v>
      </c>
      <c r="BB48" s="64">
        <f t="shared" si="8"/>
        <v>0</v>
      </c>
      <c r="BC48" s="64">
        <f t="shared" si="9"/>
        <v>0</v>
      </c>
      <c r="BD48" s="64">
        <f t="shared" si="10"/>
        <v>0</v>
      </c>
      <c r="BE48" s="64">
        <f t="shared" si="11"/>
        <v>0</v>
      </c>
      <c r="BF48" s="65">
        <f t="shared" si="17"/>
        <v>0</v>
      </c>
      <c r="BG48" s="65">
        <f t="shared" si="1"/>
        <v>0</v>
      </c>
      <c r="BH48" s="67"/>
      <c r="BI48" s="69"/>
      <c r="BJ48" s="70">
        <f t="shared" si="12"/>
        <v>0</v>
      </c>
      <c r="BK48" s="70">
        <f t="shared" si="13"/>
        <v>0</v>
      </c>
      <c r="BL48" s="70">
        <f t="shared" si="14"/>
        <v>0</v>
      </c>
      <c r="BM48" s="2"/>
    </row>
    <row r="49" spans="2:65" ht="11.25">
      <c r="B49" s="5">
        <v>33</v>
      </c>
      <c r="C49" s="5" t="s">
        <v>103</v>
      </c>
      <c r="D49" s="79" t="s">
        <v>4</v>
      </c>
      <c r="E49" s="77">
        <v>4</v>
      </c>
      <c r="F49" s="78">
        <v>15</v>
      </c>
      <c r="G49" s="57">
        <v>4</v>
      </c>
      <c r="H49" s="57">
        <v>0</v>
      </c>
      <c r="I49" s="57">
        <v>17</v>
      </c>
      <c r="J49" s="57">
        <v>1</v>
      </c>
      <c r="K49" s="58"/>
      <c r="L49" s="58"/>
      <c r="M49" s="59"/>
      <c r="N49" s="60">
        <v>21</v>
      </c>
      <c r="O49" s="57">
        <v>7</v>
      </c>
      <c r="P49" s="57">
        <v>0</v>
      </c>
      <c r="Q49" s="57">
        <v>28</v>
      </c>
      <c r="R49" s="57">
        <v>0</v>
      </c>
      <c r="S49" s="58">
        <v>1</v>
      </c>
      <c r="T49" s="58"/>
      <c r="U49" s="59"/>
      <c r="V49" s="60">
        <v>58</v>
      </c>
      <c r="W49" s="57"/>
      <c r="X49" s="57"/>
      <c r="Y49" s="57"/>
      <c r="Z49" s="57"/>
      <c r="AA49" s="58"/>
      <c r="AB49" s="58"/>
      <c r="AC49" s="59"/>
      <c r="AD49" s="60">
        <v>35</v>
      </c>
      <c r="AE49" s="57">
        <v>8</v>
      </c>
      <c r="AF49" s="57">
        <v>0</v>
      </c>
      <c r="AG49" s="57">
        <v>28</v>
      </c>
      <c r="AH49" s="57">
        <v>0</v>
      </c>
      <c r="AI49" s="58">
        <v>1</v>
      </c>
      <c r="AJ49" s="58"/>
      <c r="AK49" s="59"/>
      <c r="AL49" s="168"/>
      <c r="AM49" s="169"/>
      <c r="AN49" s="169"/>
      <c r="AO49" s="169"/>
      <c r="AP49" s="169"/>
      <c r="AQ49" s="170"/>
      <c r="AR49" s="170"/>
      <c r="AS49" s="171"/>
      <c r="AT49" s="62"/>
      <c r="AU49" s="64">
        <f t="shared" si="2"/>
        <v>4</v>
      </c>
      <c r="AV49" s="65">
        <f t="shared" si="3"/>
        <v>129</v>
      </c>
      <c r="AW49" s="41">
        <v>1</v>
      </c>
      <c r="AX49" s="65">
        <f t="shared" si="4"/>
        <v>58</v>
      </c>
      <c r="AY49" s="179">
        <f t="shared" si="5"/>
        <v>1</v>
      </c>
      <c r="AZ49" s="179">
        <f t="shared" si="6"/>
        <v>0</v>
      </c>
      <c r="BA49" s="204">
        <f t="shared" si="7"/>
        <v>43</v>
      </c>
      <c r="BB49" s="64">
        <f t="shared" si="8"/>
        <v>19</v>
      </c>
      <c r="BC49" s="64">
        <f t="shared" si="9"/>
        <v>0</v>
      </c>
      <c r="BD49" s="64">
        <f t="shared" si="10"/>
        <v>73</v>
      </c>
      <c r="BE49" s="64">
        <f t="shared" si="11"/>
        <v>1</v>
      </c>
      <c r="BF49" s="65">
        <f t="shared" si="17"/>
        <v>0</v>
      </c>
      <c r="BG49" s="65">
        <f t="shared" si="1"/>
        <v>0</v>
      </c>
      <c r="BH49" s="67">
        <f t="shared" si="15"/>
        <v>3.8421052631578947</v>
      </c>
      <c r="BI49" s="69">
        <f t="shared" si="16"/>
        <v>73</v>
      </c>
      <c r="BJ49" s="70">
        <f t="shared" si="12"/>
        <v>2</v>
      </c>
      <c r="BK49" s="70">
        <f t="shared" si="13"/>
        <v>0</v>
      </c>
      <c r="BL49" s="70">
        <f t="shared" si="14"/>
        <v>0</v>
      </c>
      <c r="BM49" s="2"/>
    </row>
    <row r="50" spans="2:65" ht="11.25">
      <c r="B50" s="5">
        <v>34</v>
      </c>
      <c r="C50" s="5" t="s">
        <v>189</v>
      </c>
      <c r="D50" s="79" t="s">
        <v>4</v>
      </c>
      <c r="E50" s="77">
        <v>4</v>
      </c>
      <c r="F50" s="78">
        <v>2</v>
      </c>
      <c r="G50" s="57"/>
      <c r="H50" s="57"/>
      <c r="I50" s="57"/>
      <c r="J50" s="57"/>
      <c r="K50" s="58"/>
      <c r="L50" s="58"/>
      <c r="M50" s="59"/>
      <c r="N50" s="60">
        <v>18</v>
      </c>
      <c r="O50" s="57"/>
      <c r="P50" s="57"/>
      <c r="Q50" s="57"/>
      <c r="R50" s="57"/>
      <c r="S50" s="58">
        <v>2</v>
      </c>
      <c r="T50" s="58"/>
      <c r="U50" s="59"/>
      <c r="V50" s="60">
        <v>0</v>
      </c>
      <c r="W50" s="57"/>
      <c r="X50" s="57"/>
      <c r="Y50" s="57"/>
      <c r="Z50" s="57"/>
      <c r="AA50" s="58">
        <v>2</v>
      </c>
      <c r="AB50" s="58"/>
      <c r="AC50" s="59"/>
      <c r="AD50" s="60">
        <v>0</v>
      </c>
      <c r="AE50" s="57"/>
      <c r="AF50" s="57"/>
      <c r="AG50" s="57"/>
      <c r="AH50" s="57"/>
      <c r="AI50" s="58"/>
      <c r="AJ50" s="58"/>
      <c r="AK50" s="59"/>
      <c r="AL50" s="168"/>
      <c r="AM50" s="169"/>
      <c r="AN50" s="169"/>
      <c r="AO50" s="169"/>
      <c r="AP50" s="169"/>
      <c r="AQ50" s="170"/>
      <c r="AR50" s="170"/>
      <c r="AS50" s="171"/>
      <c r="AT50" s="62"/>
      <c r="AU50" s="64">
        <f t="shared" si="2"/>
        <v>4</v>
      </c>
      <c r="AV50" s="65">
        <f t="shared" si="3"/>
        <v>20</v>
      </c>
      <c r="AW50" s="41">
        <v>1</v>
      </c>
      <c r="AX50" s="65">
        <f t="shared" si="4"/>
        <v>18</v>
      </c>
      <c r="AY50" s="179">
        <f t="shared" si="5"/>
        <v>0</v>
      </c>
      <c r="AZ50" s="179">
        <f t="shared" si="6"/>
        <v>0</v>
      </c>
      <c r="BA50" s="204">
        <f t="shared" si="7"/>
        <v>6.666666666666667</v>
      </c>
      <c r="BB50" s="64">
        <f t="shared" si="8"/>
        <v>0</v>
      </c>
      <c r="BC50" s="64">
        <f t="shared" si="9"/>
        <v>0</v>
      </c>
      <c r="BD50" s="64">
        <f t="shared" si="10"/>
        <v>0</v>
      </c>
      <c r="BE50" s="64">
        <f t="shared" si="11"/>
        <v>0</v>
      </c>
      <c r="BF50" s="65">
        <f t="shared" si="17"/>
        <v>0</v>
      </c>
      <c r="BG50" s="65">
        <f t="shared" si="1"/>
        <v>0</v>
      </c>
      <c r="BH50" s="67"/>
      <c r="BI50" s="69"/>
      <c r="BJ50" s="70">
        <f t="shared" si="12"/>
        <v>4</v>
      </c>
      <c r="BK50" s="70">
        <f t="shared" si="13"/>
        <v>0</v>
      </c>
      <c r="BL50" s="70">
        <f t="shared" si="14"/>
        <v>0</v>
      </c>
      <c r="BM50" s="2"/>
    </row>
    <row r="51" spans="2:65" ht="11.25">
      <c r="B51" s="5">
        <v>35</v>
      </c>
      <c r="C51" s="5" t="s">
        <v>191</v>
      </c>
      <c r="D51" s="79" t="s">
        <v>4</v>
      </c>
      <c r="E51" s="77">
        <v>1</v>
      </c>
      <c r="F51" s="78">
        <v>2</v>
      </c>
      <c r="G51" s="57"/>
      <c r="H51" s="57"/>
      <c r="I51" s="57"/>
      <c r="J51" s="57"/>
      <c r="K51" s="58"/>
      <c r="L51" s="58"/>
      <c r="M51" s="59"/>
      <c r="N51" s="60"/>
      <c r="O51" s="57"/>
      <c r="P51" s="57"/>
      <c r="Q51" s="57"/>
      <c r="R51" s="57"/>
      <c r="S51" s="58"/>
      <c r="T51" s="58"/>
      <c r="U51" s="59"/>
      <c r="V51" s="60"/>
      <c r="W51" s="57"/>
      <c r="X51" s="57"/>
      <c r="Y51" s="57"/>
      <c r="Z51" s="57"/>
      <c r="AA51" s="58"/>
      <c r="AB51" s="58"/>
      <c r="AC51" s="59"/>
      <c r="AD51" s="60"/>
      <c r="AE51" s="57"/>
      <c r="AF51" s="57"/>
      <c r="AG51" s="57"/>
      <c r="AH51" s="57"/>
      <c r="AI51" s="58"/>
      <c r="AJ51" s="58"/>
      <c r="AK51" s="59"/>
      <c r="AL51" s="168"/>
      <c r="AM51" s="169"/>
      <c r="AN51" s="169"/>
      <c r="AO51" s="169"/>
      <c r="AP51" s="169"/>
      <c r="AQ51" s="170"/>
      <c r="AR51" s="170"/>
      <c r="AS51" s="171"/>
      <c r="AT51" s="62"/>
      <c r="AU51" s="64">
        <f t="shared" si="2"/>
        <v>1</v>
      </c>
      <c r="AV51" s="65">
        <f t="shared" si="3"/>
        <v>2</v>
      </c>
      <c r="AW51" s="41">
        <v>1</v>
      </c>
      <c r="AX51" s="65">
        <f t="shared" si="4"/>
        <v>2</v>
      </c>
      <c r="AY51" s="179">
        <f t="shared" si="5"/>
        <v>0</v>
      </c>
      <c r="AZ51" s="179">
        <f t="shared" si="6"/>
        <v>0</v>
      </c>
      <c r="BA51" s="204" t="str">
        <f t="shared" si="7"/>
        <v>-</v>
      </c>
      <c r="BB51" s="64">
        <f t="shared" si="8"/>
        <v>0</v>
      </c>
      <c r="BC51" s="64">
        <f t="shared" si="9"/>
        <v>0</v>
      </c>
      <c r="BD51" s="64">
        <f t="shared" si="10"/>
        <v>0</v>
      </c>
      <c r="BE51" s="64">
        <f t="shared" si="11"/>
        <v>0</v>
      </c>
      <c r="BF51" s="65">
        <f t="shared" si="17"/>
        <v>0</v>
      </c>
      <c r="BG51" s="65">
        <f t="shared" si="1"/>
        <v>0</v>
      </c>
      <c r="BH51" s="67"/>
      <c r="BI51" s="69"/>
      <c r="BJ51" s="70">
        <f t="shared" si="12"/>
        <v>0</v>
      </c>
      <c r="BK51" s="70">
        <f t="shared" si="13"/>
        <v>0</v>
      </c>
      <c r="BL51" s="70">
        <f t="shared" si="14"/>
        <v>0</v>
      </c>
      <c r="BM51" s="2"/>
    </row>
    <row r="52" spans="2:65" ht="11.25">
      <c r="B52" s="5">
        <v>36</v>
      </c>
      <c r="C52" s="5" t="s">
        <v>135</v>
      </c>
      <c r="D52" s="79" t="s">
        <v>4</v>
      </c>
      <c r="E52" s="77">
        <v>2</v>
      </c>
      <c r="F52" s="78"/>
      <c r="G52" s="57"/>
      <c r="H52" s="57"/>
      <c r="I52" s="57"/>
      <c r="J52" s="57"/>
      <c r="K52" s="58"/>
      <c r="L52" s="58"/>
      <c r="M52" s="59"/>
      <c r="N52" s="60">
        <v>0</v>
      </c>
      <c r="O52" s="57"/>
      <c r="P52" s="57"/>
      <c r="Q52" s="57"/>
      <c r="R52" s="57"/>
      <c r="S52" s="58"/>
      <c r="T52" s="58"/>
      <c r="U52" s="59"/>
      <c r="V52" s="60">
        <v>46</v>
      </c>
      <c r="W52" s="57"/>
      <c r="X52" s="57"/>
      <c r="Y52" s="57"/>
      <c r="Z52" s="57"/>
      <c r="AA52" s="58"/>
      <c r="AB52" s="58"/>
      <c r="AC52" s="59"/>
      <c r="AD52" s="60"/>
      <c r="AE52" s="57"/>
      <c r="AF52" s="57"/>
      <c r="AG52" s="57"/>
      <c r="AH52" s="57"/>
      <c r="AI52" s="58"/>
      <c r="AJ52" s="58"/>
      <c r="AK52" s="59"/>
      <c r="AL52" s="168"/>
      <c r="AM52" s="169"/>
      <c r="AN52" s="169"/>
      <c r="AO52" s="169"/>
      <c r="AP52" s="169"/>
      <c r="AQ52" s="170"/>
      <c r="AR52" s="170"/>
      <c r="AS52" s="171"/>
      <c r="AT52" s="62"/>
      <c r="AU52" s="64">
        <f t="shared" si="2"/>
        <v>2</v>
      </c>
      <c r="AV52" s="65">
        <f t="shared" si="3"/>
        <v>46</v>
      </c>
      <c r="AW52" s="41"/>
      <c r="AX52" s="65">
        <f t="shared" si="4"/>
        <v>46</v>
      </c>
      <c r="AY52" s="179">
        <f t="shared" si="5"/>
        <v>0</v>
      </c>
      <c r="AZ52" s="179">
        <f t="shared" si="6"/>
        <v>0</v>
      </c>
      <c r="BA52" s="204">
        <f t="shared" si="7"/>
        <v>23</v>
      </c>
      <c r="BB52" s="64">
        <f t="shared" si="8"/>
        <v>0</v>
      </c>
      <c r="BC52" s="64">
        <f t="shared" si="9"/>
        <v>0</v>
      </c>
      <c r="BD52" s="64">
        <f t="shared" si="10"/>
        <v>0</v>
      </c>
      <c r="BE52" s="64">
        <f t="shared" si="11"/>
        <v>0</v>
      </c>
      <c r="BF52" s="65">
        <f t="shared" si="17"/>
        <v>0</v>
      </c>
      <c r="BG52" s="65">
        <f t="shared" si="1"/>
        <v>0</v>
      </c>
      <c r="BH52" s="67"/>
      <c r="BI52" s="69"/>
      <c r="BJ52" s="70">
        <f t="shared" si="12"/>
        <v>0</v>
      </c>
      <c r="BK52" s="70">
        <f t="shared" si="13"/>
        <v>0</v>
      </c>
      <c r="BL52" s="70">
        <f t="shared" si="14"/>
        <v>0</v>
      </c>
      <c r="BM52" s="2"/>
    </row>
    <row r="53" spans="2:65" ht="11.25">
      <c r="B53" s="5">
        <v>37</v>
      </c>
      <c r="C53" s="5" t="s">
        <v>186</v>
      </c>
      <c r="D53" s="79" t="s">
        <v>4</v>
      </c>
      <c r="E53" s="77">
        <v>4</v>
      </c>
      <c r="F53" s="78">
        <v>0</v>
      </c>
      <c r="G53" s="57">
        <v>1</v>
      </c>
      <c r="H53" s="57">
        <v>0</v>
      </c>
      <c r="I53" s="57">
        <v>10</v>
      </c>
      <c r="J53" s="57">
        <v>0</v>
      </c>
      <c r="K53" s="58"/>
      <c r="L53" s="58"/>
      <c r="M53" s="59"/>
      <c r="N53" s="60">
        <v>5</v>
      </c>
      <c r="O53" s="57">
        <v>4</v>
      </c>
      <c r="P53" s="57">
        <v>0</v>
      </c>
      <c r="Q53" s="57">
        <v>23</v>
      </c>
      <c r="R53" s="57">
        <v>1</v>
      </c>
      <c r="S53" s="58"/>
      <c r="T53" s="58"/>
      <c r="U53" s="59"/>
      <c r="V53" s="60">
        <v>0</v>
      </c>
      <c r="W53" s="57">
        <v>2</v>
      </c>
      <c r="X53" s="57">
        <v>0</v>
      </c>
      <c r="Y53" s="57">
        <v>10</v>
      </c>
      <c r="Z53" s="57">
        <v>0</v>
      </c>
      <c r="AA53" s="58"/>
      <c r="AB53" s="58"/>
      <c r="AC53" s="59"/>
      <c r="AD53" s="60">
        <v>9</v>
      </c>
      <c r="AE53" s="57">
        <v>8</v>
      </c>
      <c r="AF53" s="57">
        <v>0</v>
      </c>
      <c r="AG53" s="57">
        <v>34</v>
      </c>
      <c r="AH53" s="57">
        <v>3</v>
      </c>
      <c r="AI53" s="58"/>
      <c r="AJ53" s="58"/>
      <c r="AK53" s="59"/>
      <c r="AL53" s="168"/>
      <c r="AM53" s="169"/>
      <c r="AN53" s="169"/>
      <c r="AO53" s="169"/>
      <c r="AP53" s="169"/>
      <c r="AQ53" s="170"/>
      <c r="AR53" s="170"/>
      <c r="AS53" s="171"/>
      <c r="AT53" s="62"/>
      <c r="AU53" s="64">
        <f t="shared" si="2"/>
        <v>4</v>
      </c>
      <c r="AV53" s="65">
        <f t="shared" si="3"/>
        <v>14</v>
      </c>
      <c r="AW53" s="41"/>
      <c r="AX53" s="65">
        <f t="shared" si="4"/>
        <v>9</v>
      </c>
      <c r="AY53" s="179">
        <f t="shared" si="5"/>
        <v>0</v>
      </c>
      <c r="AZ53" s="179">
        <f t="shared" si="6"/>
        <v>0</v>
      </c>
      <c r="BA53" s="204">
        <f t="shared" si="7"/>
        <v>3.5</v>
      </c>
      <c r="BB53" s="64">
        <f t="shared" si="8"/>
        <v>15</v>
      </c>
      <c r="BC53" s="64">
        <f t="shared" si="9"/>
        <v>0</v>
      </c>
      <c r="BD53" s="64">
        <f t="shared" si="10"/>
        <v>77</v>
      </c>
      <c r="BE53" s="64">
        <f t="shared" si="11"/>
        <v>4</v>
      </c>
      <c r="BF53" s="65">
        <f t="shared" si="17"/>
        <v>1</v>
      </c>
      <c r="BG53" s="65">
        <f t="shared" si="1"/>
        <v>0</v>
      </c>
      <c r="BH53" s="67">
        <f t="shared" si="15"/>
        <v>5.133333333333334</v>
      </c>
      <c r="BI53" s="69">
        <f t="shared" si="16"/>
        <v>19.25</v>
      </c>
      <c r="BJ53" s="70">
        <f t="shared" si="12"/>
        <v>0</v>
      </c>
      <c r="BK53" s="70">
        <f t="shared" si="13"/>
        <v>0</v>
      </c>
      <c r="BL53" s="70">
        <f t="shared" si="14"/>
        <v>0</v>
      </c>
      <c r="BM53" s="2"/>
    </row>
    <row r="54" spans="2:65" ht="11.25">
      <c r="B54" s="5">
        <v>38</v>
      </c>
      <c r="C54" s="5" t="s">
        <v>140</v>
      </c>
      <c r="D54" s="79" t="s">
        <v>4</v>
      </c>
      <c r="E54" s="77">
        <v>2</v>
      </c>
      <c r="F54" s="78">
        <v>0</v>
      </c>
      <c r="G54" s="57">
        <v>1</v>
      </c>
      <c r="H54" s="57">
        <v>0</v>
      </c>
      <c r="I54" s="57">
        <v>5</v>
      </c>
      <c r="J54" s="57">
        <v>0</v>
      </c>
      <c r="K54" s="58">
        <v>1</v>
      </c>
      <c r="L54" s="58"/>
      <c r="M54" s="59"/>
      <c r="N54" s="60">
        <v>1</v>
      </c>
      <c r="O54" s="57">
        <v>5</v>
      </c>
      <c r="P54" s="57">
        <v>1</v>
      </c>
      <c r="Q54" s="57">
        <v>17</v>
      </c>
      <c r="R54" s="57">
        <v>1</v>
      </c>
      <c r="S54" s="58"/>
      <c r="T54" s="58"/>
      <c r="U54" s="59"/>
      <c r="V54" s="60"/>
      <c r="W54" s="57"/>
      <c r="X54" s="57"/>
      <c r="Y54" s="57"/>
      <c r="Z54" s="57"/>
      <c r="AA54" s="58"/>
      <c r="AB54" s="58"/>
      <c r="AC54" s="59"/>
      <c r="AD54" s="60"/>
      <c r="AE54" s="57"/>
      <c r="AF54" s="57"/>
      <c r="AG54" s="57"/>
      <c r="AH54" s="57"/>
      <c r="AI54" s="58"/>
      <c r="AJ54" s="58"/>
      <c r="AK54" s="59"/>
      <c r="AL54" s="168"/>
      <c r="AM54" s="169"/>
      <c r="AN54" s="169"/>
      <c r="AO54" s="169"/>
      <c r="AP54" s="169"/>
      <c r="AQ54" s="170"/>
      <c r="AR54" s="170"/>
      <c r="AS54" s="171"/>
      <c r="AT54" s="62"/>
      <c r="AU54" s="64">
        <f t="shared" si="2"/>
        <v>2</v>
      </c>
      <c r="AV54" s="65">
        <f t="shared" si="3"/>
        <v>1</v>
      </c>
      <c r="AW54" s="41"/>
      <c r="AX54" s="65">
        <f t="shared" si="4"/>
        <v>1</v>
      </c>
      <c r="AY54" s="179">
        <f t="shared" si="5"/>
        <v>0</v>
      </c>
      <c r="AZ54" s="179">
        <f t="shared" si="6"/>
        <v>0</v>
      </c>
      <c r="BA54" s="204">
        <f t="shared" si="7"/>
        <v>0.5</v>
      </c>
      <c r="BB54" s="64">
        <f t="shared" si="8"/>
        <v>6</v>
      </c>
      <c r="BC54" s="64">
        <f t="shared" si="9"/>
        <v>1</v>
      </c>
      <c r="BD54" s="64">
        <f t="shared" si="10"/>
        <v>22</v>
      </c>
      <c r="BE54" s="64">
        <f t="shared" si="11"/>
        <v>1</v>
      </c>
      <c r="BF54" s="65">
        <f t="shared" si="17"/>
        <v>0</v>
      </c>
      <c r="BG54" s="65">
        <f t="shared" si="1"/>
        <v>0</v>
      </c>
      <c r="BH54" s="67">
        <f t="shared" si="15"/>
        <v>3.6666666666666665</v>
      </c>
      <c r="BI54" s="69"/>
      <c r="BJ54" s="70">
        <f t="shared" si="12"/>
        <v>1</v>
      </c>
      <c r="BK54" s="70">
        <f t="shared" si="13"/>
        <v>0</v>
      </c>
      <c r="BL54" s="70">
        <f t="shared" si="14"/>
        <v>0</v>
      </c>
      <c r="BM54" s="2"/>
    </row>
    <row r="55" spans="2:65" ht="11.25">
      <c r="B55" s="5">
        <v>39</v>
      </c>
      <c r="C55" s="5" t="s">
        <v>187</v>
      </c>
      <c r="D55" s="79" t="s">
        <v>4</v>
      </c>
      <c r="E55" s="77">
        <v>1</v>
      </c>
      <c r="F55" s="78"/>
      <c r="G55" s="57"/>
      <c r="H55" s="57"/>
      <c r="I55" s="57"/>
      <c r="J55" s="57"/>
      <c r="K55" s="58"/>
      <c r="L55" s="58"/>
      <c r="M55" s="59"/>
      <c r="N55" s="60"/>
      <c r="O55" s="57"/>
      <c r="P55" s="57"/>
      <c r="Q55" s="57"/>
      <c r="R55" s="57"/>
      <c r="S55" s="58"/>
      <c r="T55" s="58"/>
      <c r="U55" s="59"/>
      <c r="V55" s="60"/>
      <c r="W55" s="57"/>
      <c r="X55" s="57"/>
      <c r="Y55" s="57"/>
      <c r="Z55" s="57"/>
      <c r="AA55" s="58"/>
      <c r="AB55" s="58"/>
      <c r="AC55" s="59"/>
      <c r="AD55" s="60">
        <v>6</v>
      </c>
      <c r="AE55" s="57"/>
      <c r="AF55" s="57"/>
      <c r="AG55" s="57"/>
      <c r="AH55" s="57"/>
      <c r="AI55" s="58"/>
      <c r="AJ55" s="58"/>
      <c r="AK55" s="59"/>
      <c r="AL55" s="168"/>
      <c r="AM55" s="169"/>
      <c r="AN55" s="169"/>
      <c r="AO55" s="169"/>
      <c r="AP55" s="169"/>
      <c r="AQ55" s="170"/>
      <c r="AR55" s="170"/>
      <c r="AS55" s="171"/>
      <c r="AT55" s="62"/>
      <c r="AU55" s="64">
        <f t="shared" si="2"/>
        <v>1</v>
      </c>
      <c r="AV55" s="65">
        <f t="shared" si="3"/>
        <v>6</v>
      </c>
      <c r="AW55" s="41"/>
      <c r="AX55" s="65">
        <f t="shared" si="4"/>
        <v>6</v>
      </c>
      <c r="AY55" s="179">
        <f t="shared" si="5"/>
        <v>0</v>
      </c>
      <c r="AZ55" s="179">
        <f t="shared" si="6"/>
        <v>0</v>
      </c>
      <c r="BA55" s="204">
        <f t="shared" si="7"/>
        <v>6</v>
      </c>
      <c r="BB55" s="64">
        <f t="shared" si="8"/>
        <v>0</v>
      </c>
      <c r="BC55" s="64">
        <f t="shared" si="9"/>
        <v>0</v>
      </c>
      <c r="BD55" s="64">
        <f t="shared" si="10"/>
        <v>0</v>
      </c>
      <c r="BE55" s="64">
        <f t="shared" si="11"/>
        <v>0</v>
      </c>
      <c r="BF55" s="65">
        <f t="shared" si="17"/>
        <v>0</v>
      </c>
      <c r="BG55" s="65">
        <f t="shared" si="1"/>
        <v>0</v>
      </c>
      <c r="BH55" s="67"/>
      <c r="BI55" s="69"/>
      <c r="BJ55" s="70">
        <f t="shared" si="12"/>
        <v>0</v>
      </c>
      <c r="BK55" s="70">
        <f t="shared" si="13"/>
        <v>0</v>
      </c>
      <c r="BL55" s="70">
        <f t="shared" si="14"/>
        <v>0</v>
      </c>
      <c r="BM55" s="2"/>
    </row>
    <row r="56" spans="2:65" ht="11.25">
      <c r="B56" s="5">
        <v>40</v>
      </c>
      <c r="C56" s="5" t="s">
        <v>157</v>
      </c>
      <c r="D56" s="79" t="s">
        <v>4</v>
      </c>
      <c r="E56" s="77">
        <v>1</v>
      </c>
      <c r="F56" s="78"/>
      <c r="G56" s="57"/>
      <c r="H56" s="57"/>
      <c r="I56" s="57"/>
      <c r="J56" s="57"/>
      <c r="K56" s="58"/>
      <c r="L56" s="58"/>
      <c r="M56" s="59"/>
      <c r="N56" s="60"/>
      <c r="O56" s="57"/>
      <c r="P56" s="57"/>
      <c r="Q56" s="57"/>
      <c r="R56" s="57"/>
      <c r="S56" s="58"/>
      <c r="T56" s="58"/>
      <c r="U56" s="59"/>
      <c r="V56" s="60">
        <v>6</v>
      </c>
      <c r="W56" s="57">
        <v>2</v>
      </c>
      <c r="X56" s="57">
        <v>0</v>
      </c>
      <c r="Y56" s="57">
        <v>15</v>
      </c>
      <c r="Z56" s="57">
        <v>2</v>
      </c>
      <c r="AA56" s="58"/>
      <c r="AB56" s="58"/>
      <c r="AC56" s="59"/>
      <c r="AD56" s="60"/>
      <c r="AE56" s="57"/>
      <c r="AF56" s="57"/>
      <c r="AG56" s="57"/>
      <c r="AH56" s="57"/>
      <c r="AI56" s="58"/>
      <c r="AJ56" s="58"/>
      <c r="AK56" s="59"/>
      <c r="AL56" s="168"/>
      <c r="AM56" s="169"/>
      <c r="AN56" s="169"/>
      <c r="AO56" s="169"/>
      <c r="AP56" s="169"/>
      <c r="AQ56" s="170"/>
      <c r="AR56" s="170"/>
      <c r="AS56" s="171"/>
      <c r="AT56" s="62"/>
      <c r="AU56" s="64">
        <f t="shared" si="2"/>
        <v>1</v>
      </c>
      <c r="AV56" s="65">
        <f t="shared" si="3"/>
        <v>6</v>
      </c>
      <c r="AW56" s="41"/>
      <c r="AX56" s="65">
        <f t="shared" si="4"/>
        <v>6</v>
      </c>
      <c r="AY56" s="179">
        <f t="shared" si="5"/>
        <v>0</v>
      </c>
      <c r="AZ56" s="179">
        <f t="shared" si="6"/>
        <v>0</v>
      </c>
      <c r="BA56" s="204">
        <f t="shared" si="7"/>
        <v>6</v>
      </c>
      <c r="BB56" s="64">
        <f t="shared" si="8"/>
        <v>2</v>
      </c>
      <c r="BC56" s="64">
        <f t="shared" si="9"/>
        <v>0</v>
      </c>
      <c r="BD56" s="64">
        <f t="shared" si="10"/>
        <v>15</v>
      </c>
      <c r="BE56" s="64">
        <f t="shared" si="11"/>
        <v>2</v>
      </c>
      <c r="BF56" s="65">
        <f t="shared" si="17"/>
        <v>0</v>
      </c>
      <c r="BG56" s="65">
        <f t="shared" si="1"/>
        <v>0</v>
      </c>
      <c r="BH56" s="67">
        <f t="shared" si="15"/>
        <v>7.5</v>
      </c>
      <c r="BI56" s="69">
        <f t="shared" si="16"/>
        <v>7.5</v>
      </c>
      <c r="BJ56" s="70">
        <f t="shared" si="12"/>
        <v>0</v>
      </c>
      <c r="BK56" s="70">
        <f t="shared" si="13"/>
        <v>0</v>
      </c>
      <c r="BL56" s="70">
        <f t="shared" si="14"/>
        <v>0</v>
      </c>
      <c r="BM56" s="2"/>
    </row>
    <row r="57" spans="2:65" ht="11.25">
      <c r="B57" s="5">
        <v>41</v>
      </c>
      <c r="C57" s="5" t="s">
        <v>185</v>
      </c>
      <c r="D57" s="79" t="s">
        <v>4</v>
      </c>
      <c r="E57" s="77">
        <v>4</v>
      </c>
      <c r="F57" s="78">
        <v>2</v>
      </c>
      <c r="G57" s="57">
        <v>7</v>
      </c>
      <c r="H57" s="57">
        <v>1</v>
      </c>
      <c r="I57" s="57">
        <v>26</v>
      </c>
      <c r="J57" s="57">
        <v>1</v>
      </c>
      <c r="K57" s="58"/>
      <c r="L57" s="58"/>
      <c r="M57" s="59"/>
      <c r="N57" s="60">
        <v>4</v>
      </c>
      <c r="O57" s="57">
        <v>8</v>
      </c>
      <c r="P57" s="57">
        <v>2</v>
      </c>
      <c r="Q57" s="57">
        <v>13</v>
      </c>
      <c r="R57" s="57">
        <v>3</v>
      </c>
      <c r="S57" s="58"/>
      <c r="T57" s="58">
        <v>1</v>
      </c>
      <c r="U57" s="59"/>
      <c r="V57" s="60">
        <v>10</v>
      </c>
      <c r="W57" s="57"/>
      <c r="X57" s="57"/>
      <c r="Y57" s="57"/>
      <c r="Z57" s="57"/>
      <c r="AA57" s="58"/>
      <c r="AB57" s="58"/>
      <c r="AC57" s="59"/>
      <c r="AD57" s="60">
        <v>0</v>
      </c>
      <c r="AE57" s="57">
        <v>8</v>
      </c>
      <c r="AF57" s="57">
        <v>2</v>
      </c>
      <c r="AG57" s="57">
        <v>23</v>
      </c>
      <c r="AH57" s="57">
        <v>2</v>
      </c>
      <c r="AI57" s="58"/>
      <c r="AJ57" s="58"/>
      <c r="AK57" s="59"/>
      <c r="AL57" s="168"/>
      <c r="AM57" s="169"/>
      <c r="AN57" s="169"/>
      <c r="AO57" s="169"/>
      <c r="AP57" s="169"/>
      <c r="AQ57" s="170"/>
      <c r="AR57" s="170"/>
      <c r="AS57" s="171"/>
      <c r="AT57" s="62"/>
      <c r="AU57" s="64">
        <f t="shared" si="2"/>
        <v>4</v>
      </c>
      <c r="AV57" s="65">
        <f t="shared" si="3"/>
        <v>16</v>
      </c>
      <c r="AW57" s="41"/>
      <c r="AX57" s="65">
        <f t="shared" si="4"/>
        <v>10</v>
      </c>
      <c r="AY57" s="179">
        <f t="shared" si="5"/>
        <v>0</v>
      </c>
      <c r="AZ57" s="179">
        <f t="shared" si="6"/>
        <v>0</v>
      </c>
      <c r="BA57" s="204">
        <f t="shared" si="7"/>
        <v>4</v>
      </c>
      <c r="BB57" s="64">
        <f t="shared" si="8"/>
        <v>23</v>
      </c>
      <c r="BC57" s="64">
        <f t="shared" si="9"/>
        <v>5</v>
      </c>
      <c r="BD57" s="64">
        <f t="shared" si="10"/>
        <v>62</v>
      </c>
      <c r="BE57" s="64">
        <f t="shared" si="11"/>
        <v>6</v>
      </c>
      <c r="BF57" s="65">
        <f t="shared" si="17"/>
        <v>1</v>
      </c>
      <c r="BG57" s="65">
        <f t="shared" si="1"/>
        <v>0</v>
      </c>
      <c r="BH57" s="67">
        <f t="shared" si="15"/>
        <v>2.6956521739130435</v>
      </c>
      <c r="BI57" s="69">
        <f t="shared" si="16"/>
        <v>10.333333333333334</v>
      </c>
      <c r="BJ57" s="70">
        <f t="shared" si="12"/>
        <v>0</v>
      </c>
      <c r="BK57" s="70">
        <f t="shared" si="13"/>
        <v>1</v>
      </c>
      <c r="BL57" s="70">
        <f t="shared" si="14"/>
        <v>0</v>
      </c>
      <c r="BM57" s="2"/>
    </row>
    <row r="58" spans="2:65" ht="11.25">
      <c r="B58" s="5">
        <v>42</v>
      </c>
      <c r="C58" s="5" t="s">
        <v>192</v>
      </c>
      <c r="D58" s="79" t="s">
        <v>4</v>
      </c>
      <c r="E58" s="77">
        <v>2</v>
      </c>
      <c r="F58" s="78">
        <v>0</v>
      </c>
      <c r="G58" s="57"/>
      <c r="H58" s="57"/>
      <c r="I58" s="57"/>
      <c r="J58" s="57"/>
      <c r="K58" s="58"/>
      <c r="L58" s="58"/>
      <c r="M58" s="59"/>
      <c r="N58" s="60"/>
      <c r="O58" s="57"/>
      <c r="P58" s="57"/>
      <c r="Q58" s="57"/>
      <c r="R58" s="57"/>
      <c r="S58" s="58"/>
      <c r="T58" s="58"/>
      <c r="U58" s="59"/>
      <c r="V58" s="60"/>
      <c r="W58" s="57"/>
      <c r="X58" s="57"/>
      <c r="Y58" s="57"/>
      <c r="Z58" s="58"/>
      <c r="AA58" s="58"/>
      <c r="AB58" s="58"/>
      <c r="AC58" s="59"/>
      <c r="AD58" s="60"/>
      <c r="AE58" s="57"/>
      <c r="AF58" s="57"/>
      <c r="AG58" s="57"/>
      <c r="AH58" s="57"/>
      <c r="AI58" s="58"/>
      <c r="AJ58" s="58"/>
      <c r="AK58" s="59"/>
      <c r="AL58" s="168"/>
      <c r="AM58" s="169"/>
      <c r="AN58" s="169"/>
      <c r="AO58" s="169"/>
      <c r="AP58" s="169"/>
      <c r="AQ58" s="170"/>
      <c r="AR58" s="170"/>
      <c r="AS58" s="171"/>
      <c r="AT58" s="62"/>
      <c r="AU58" s="64">
        <f t="shared" si="2"/>
        <v>1</v>
      </c>
      <c r="AV58" s="65">
        <f t="shared" si="3"/>
        <v>0</v>
      </c>
      <c r="AW58" s="41"/>
      <c r="AX58" s="65">
        <f t="shared" si="4"/>
        <v>0</v>
      </c>
      <c r="AY58" s="179">
        <f t="shared" si="5"/>
        <v>0</v>
      </c>
      <c r="AZ58" s="179">
        <f t="shared" si="6"/>
        <v>0</v>
      </c>
      <c r="BA58" s="204">
        <f t="shared" si="7"/>
        <v>0</v>
      </c>
      <c r="BB58" s="64">
        <f t="shared" si="8"/>
        <v>0</v>
      </c>
      <c r="BC58" s="64">
        <f t="shared" si="9"/>
        <v>0</v>
      </c>
      <c r="BD58" s="64">
        <f t="shared" si="10"/>
        <v>0</v>
      </c>
      <c r="BE58" s="64">
        <f t="shared" si="11"/>
        <v>0</v>
      </c>
      <c r="BF58" s="65">
        <f t="shared" si="17"/>
        <v>0</v>
      </c>
      <c r="BG58" s="65">
        <f t="shared" si="1"/>
        <v>0</v>
      </c>
      <c r="BH58" s="67"/>
      <c r="BI58" s="69"/>
      <c r="BJ58" s="70">
        <f t="shared" si="12"/>
        <v>0</v>
      </c>
      <c r="BK58" s="70">
        <f t="shared" si="13"/>
        <v>0</v>
      </c>
      <c r="BL58" s="70">
        <f t="shared" si="14"/>
        <v>0</v>
      </c>
      <c r="BM58" s="2"/>
    </row>
    <row r="59" spans="2:65" ht="11.25">
      <c r="B59" s="5">
        <v>43</v>
      </c>
      <c r="C59" s="5" t="s">
        <v>138</v>
      </c>
      <c r="D59" s="79" t="s">
        <v>4</v>
      </c>
      <c r="E59" s="77">
        <v>2</v>
      </c>
      <c r="F59" s="78">
        <v>0</v>
      </c>
      <c r="G59" s="57"/>
      <c r="H59" s="57"/>
      <c r="I59" s="57"/>
      <c r="J59" s="57"/>
      <c r="K59" s="58"/>
      <c r="L59" s="58"/>
      <c r="M59" s="59"/>
      <c r="N59" s="60">
        <v>15</v>
      </c>
      <c r="O59" s="57"/>
      <c r="P59" s="57"/>
      <c r="Q59" s="57"/>
      <c r="R59" s="57"/>
      <c r="S59" s="58"/>
      <c r="T59" s="58"/>
      <c r="U59" s="59"/>
      <c r="V59" s="60"/>
      <c r="W59" s="57"/>
      <c r="X59" s="57"/>
      <c r="Y59" s="57"/>
      <c r="Z59" s="57"/>
      <c r="AA59" s="58"/>
      <c r="AB59" s="58"/>
      <c r="AC59" s="59"/>
      <c r="AD59" s="60"/>
      <c r="AE59" s="57"/>
      <c r="AF59" s="57"/>
      <c r="AG59" s="57"/>
      <c r="AH59" s="57"/>
      <c r="AI59" s="58"/>
      <c r="AJ59" s="58"/>
      <c r="AK59" s="59"/>
      <c r="AL59" s="168"/>
      <c r="AM59" s="169"/>
      <c r="AN59" s="169"/>
      <c r="AO59" s="169"/>
      <c r="AP59" s="169"/>
      <c r="AQ59" s="170"/>
      <c r="AR59" s="170"/>
      <c r="AS59" s="171"/>
      <c r="AT59" s="62"/>
      <c r="AU59" s="64">
        <f t="shared" si="2"/>
        <v>2</v>
      </c>
      <c r="AV59" s="65">
        <f t="shared" si="3"/>
        <v>15</v>
      </c>
      <c r="AW59" s="41"/>
      <c r="AX59" s="65">
        <f t="shared" si="4"/>
        <v>15</v>
      </c>
      <c r="AY59" s="179">
        <f t="shared" si="5"/>
        <v>0</v>
      </c>
      <c r="AZ59" s="179">
        <f t="shared" si="6"/>
        <v>0</v>
      </c>
      <c r="BA59" s="204">
        <f t="shared" si="7"/>
        <v>7.5</v>
      </c>
      <c r="BB59" s="64">
        <f t="shared" si="8"/>
        <v>0</v>
      </c>
      <c r="BC59" s="64">
        <f t="shared" si="9"/>
        <v>0</v>
      </c>
      <c r="BD59" s="64">
        <f t="shared" si="10"/>
        <v>0</v>
      </c>
      <c r="BE59" s="64">
        <f t="shared" si="11"/>
        <v>0</v>
      </c>
      <c r="BF59" s="65">
        <f t="shared" si="17"/>
        <v>0</v>
      </c>
      <c r="BG59" s="65">
        <f t="shared" si="1"/>
        <v>0</v>
      </c>
      <c r="BH59" s="67"/>
      <c r="BI59" s="69"/>
      <c r="BJ59" s="70">
        <f t="shared" si="12"/>
        <v>0</v>
      </c>
      <c r="BK59" s="70">
        <f t="shared" si="13"/>
        <v>0</v>
      </c>
      <c r="BL59" s="70">
        <f t="shared" si="14"/>
        <v>0</v>
      </c>
      <c r="BM59" s="2"/>
    </row>
    <row r="60" spans="2:65" ht="11.25">
      <c r="B60" s="5">
        <v>44</v>
      </c>
      <c r="C60" s="5" t="s">
        <v>139</v>
      </c>
      <c r="D60" s="79" t="s">
        <v>4</v>
      </c>
      <c r="E60" s="77">
        <v>2</v>
      </c>
      <c r="F60" s="78"/>
      <c r="G60" s="57"/>
      <c r="H60" s="57"/>
      <c r="I60" s="57"/>
      <c r="J60" s="57"/>
      <c r="K60" s="58"/>
      <c r="L60" s="58"/>
      <c r="M60" s="59"/>
      <c r="N60" s="60"/>
      <c r="O60" s="57"/>
      <c r="P60" s="57"/>
      <c r="Q60" s="57"/>
      <c r="R60" s="57"/>
      <c r="S60" s="58"/>
      <c r="T60" s="58"/>
      <c r="U60" s="59"/>
      <c r="V60" s="60">
        <v>8</v>
      </c>
      <c r="W60" s="57">
        <v>3</v>
      </c>
      <c r="X60" s="57">
        <v>0</v>
      </c>
      <c r="Y60" s="57">
        <v>12</v>
      </c>
      <c r="Z60" s="57">
        <v>2</v>
      </c>
      <c r="AA60" s="58"/>
      <c r="AB60" s="58"/>
      <c r="AC60" s="59"/>
      <c r="AD60" s="60">
        <v>5</v>
      </c>
      <c r="AE60" s="57">
        <v>4</v>
      </c>
      <c r="AF60" s="57">
        <v>0</v>
      </c>
      <c r="AG60" s="57">
        <v>36</v>
      </c>
      <c r="AH60" s="57">
        <v>0</v>
      </c>
      <c r="AI60" s="58"/>
      <c r="AJ60" s="58"/>
      <c r="AK60" s="59"/>
      <c r="AL60" s="168"/>
      <c r="AM60" s="169"/>
      <c r="AN60" s="169"/>
      <c r="AO60" s="169"/>
      <c r="AP60" s="169"/>
      <c r="AQ60" s="170"/>
      <c r="AR60" s="170"/>
      <c r="AS60" s="171"/>
      <c r="AT60" s="62"/>
      <c r="AU60" s="64">
        <f t="shared" si="2"/>
        <v>2</v>
      </c>
      <c r="AV60" s="65">
        <f t="shared" si="3"/>
        <v>13</v>
      </c>
      <c r="AW60" s="41">
        <v>1</v>
      </c>
      <c r="AX60" s="65">
        <f t="shared" si="4"/>
        <v>8</v>
      </c>
      <c r="AY60" s="179">
        <f t="shared" si="5"/>
        <v>0</v>
      </c>
      <c r="AZ60" s="179">
        <f t="shared" si="6"/>
        <v>0</v>
      </c>
      <c r="BA60" s="204">
        <f t="shared" si="7"/>
        <v>13</v>
      </c>
      <c r="BB60" s="64">
        <f t="shared" si="8"/>
        <v>7</v>
      </c>
      <c r="BC60" s="64">
        <f t="shared" si="9"/>
        <v>0</v>
      </c>
      <c r="BD60" s="64">
        <f t="shared" si="10"/>
        <v>48</v>
      </c>
      <c r="BE60" s="64">
        <f t="shared" si="11"/>
        <v>2</v>
      </c>
      <c r="BF60" s="65">
        <f t="shared" si="17"/>
        <v>0</v>
      </c>
      <c r="BG60" s="65">
        <f t="shared" si="1"/>
        <v>0</v>
      </c>
      <c r="BH60" s="67">
        <f t="shared" si="15"/>
        <v>6.857142857142857</v>
      </c>
      <c r="BI60" s="69">
        <f t="shared" si="16"/>
        <v>24</v>
      </c>
      <c r="BJ60" s="70">
        <f t="shared" si="12"/>
        <v>0</v>
      </c>
      <c r="BK60" s="70">
        <f t="shared" si="13"/>
        <v>0</v>
      </c>
      <c r="BL60" s="70">
        <f t="shared" si="14"/>
        <v>0</v>
      </c>
      <c r="BM60" s="2"/>
    </row>
    <row r="61" spans="2:65" ht="11.25">
      <c r="B61" s="5">
        <v>45</v>
      </c>
      <c r="C61" s="5" t="s">
        <v>137</v>
      </c>
      <c r="D61" s="79" t="s">
        <v>4</v>
      </c>
      <c r="E61" s="77">
        <v>2</v>
      </c>
      <c r="F61" s="78">
        <v>2</v>
      </c>
      <c r="G61" s="57"/>
      <c r="H61" s="57"/>
      <c r="I61" s="57"/>
      <c r="J61" s="57"/>
      <c r="K61" s="58"/>
      <c r="L61" s="58"/>
      <c r="M61" s="59"/>
      <c r="N61" s="60"/>
      <c r="O61" s="57"/>
      <c r="P61" s="57"/>
      <c r="Q61" s="57"/>
      <c r="R61" s="57"/>
      <c r="S61" s="58"/>
      <c r="T61" s="58"/>
      <c r="U61" s="59"/>
      <c r="V61" s="60"/>
      <c r="W61" s="57"/>
      <c r="X61" s="57"/>
      <c r="Y61" s="57"/>
      <c r="Z61" s="57"/>
      <c r="AA61" s="58"/>
      <c r="AB61" s="58"/>
      <c r="AC61" s="59"/>
      <c r="AD61" s="60">
        <v>2</v>
      </c>
      <c r="AE61" s="57">
        <v>4</v>
      </c>
      <c r="AF61" s="57">
        <v>0</v>
      </c>
      <c r="AG61" s="57">
        <v>16</v>
      </c>
      <c r="AH61" s="57">
        <v>2</v>
      </c>
      <c r="AI61" s="58"/>
      <c r="AJ61" s="58"/>
      <c r="AK61" s="59"/>
      <c r="AL61" s="168"/>
      <c r="AM61" s="169"/>
      <c r="AN61" s="169"/>
      <c r="AO61" s="169"/>
      <c r="AP61" s="169"/>
      <c r="AQ61" s="170"/>
      <c r="AR61" s="170"/>
      <c r="AS61" s="171"/>
      <c r="AT61" s="62"/>
      <c r="AU61" s="64">
        <f t="shared" si="2"/>
        <v>2</v>
      </c>
      <c r="AV61" s="65">
        <f t="shared" si="3"/>
        <v>4</v>
      </c>
      <c r="AW61" s="41"/>
      <c r="AX61" s="65">
        <f t="shared" si="4"/>
        <v>2</v>
      </c>
      <c r="AY61" s="179">
        <f t="shared" si="5"/>
        <v>0</v>
      </c>
      <c r="AZ61" s="179">
        <f t="shared" si="6"/>
        <v>0</v>
      </c>
      <c r="BA61" s="204">
        <f t="shared" si="7"/>
        <v>2</v>
      </c>
      <c r="BB61" s="64">
        <f t="shared" si="8"/>
        <v>4</v>
      </c>
      <c r="BC61" s="64">
        <f t="shared" si="9"/>
        <v>0</v>
      </c>
      <c r="BD61" s="64">
        <f t="shared" si="10"/>
        <v>16</v>
      </c>
      <c r="BE61" s="64">
        <f t="shared" si="11"/>
        <v>2</v>
      </c>
      <c r="BF61" s="65">
        <f t="shared" si="17"/>
        <v>0</v>
      </c>
      <c r="BG61" s="65">
        <f t="shared" si="1"/>
        <v>0</v>
      </c>
      <c r="BH61" s="67">
        <f t="shared" si="15"/>
        <v>4</v>
      </c>
      <c r="BI61" s="69">
        <f t="shared" si="16"/>
        <v>8</v>
      </c>
      <c r="BJ61" s="70">
        <f t="shared" si="12"/>
        <v>0</v>
      </c>
      <c r="BK61" s="70">
        <f t="shared" si="13"/>
        <v>0</v>
      </c>
      <c r="BL61" s="70">
        <f t="shared" si="14"/>
        <v>0</v>
      </c>
      <c r="BM61" s="2"/>
    </row>
    <row r="62" spans="2:65" ht="11.25">
      <c r="B62" s="5">
        <v>46</v>
      </c>
      <c r="C62" s="5" t="s">
        <v>188</v>
      </c>
      <c r="D62" s="79" t="s">
        <v>4</v>
      </c>
      <c r="E62" s="77">
        <v>2</v>
      </c>
      <c r="F62" s="78"/>
      <c r="G62" s="57"/>
      <c r="H62" s="57"/>
      <c r="I62" s="57"/>
      <c r="J62" s="57"/>
      <c r="K62" s="58"/>
      <c r="L62" s="58"/>
      <c r="M62" s="59"/>
      <c r="N62" s="60">
        <v>0</v>
      </c>
      <c r="O62" s="57">
        <v>4</v>
      </c>
      <c r="P62" s="57">
        <v>0</v>
      </c>
      <c r="Q62" s="57">
        <v>18</v>
      </c>
      <c r="R62" s="57">
        <v>1</v>
      </c>
      <c r="S62" s="58"/>
      <c r="T62" s="58"/>
      <c r="U62" s="59"/>
      <c r="V62" s="60">
        <v>1</v>
      </c>
      <c r="W62" s="57" t="s">
        <v>190</v>
      </c>
      <c r="X62" s="57">
        <v>0</v>
      </c>
      <c r="Y62" s="57">
        <v>3</v>
      </c>
      <c r="Z62" s="57">
        <v>2</v>
      </c>
      <c r="AA62" s="58">
        <v>1</v>
      </c>
      <c r="AB62" s="58"/>
      <c r="AC62" s="59"/>
      <c r="AD62" s="60"/>
      <c r="AE62" s="57"/>
      <c r="AF62" s="57"/>
      <c r="AG62" s="57"/>
      <c r="AH62" s="57"/>
      <c r="AI62" s="58"/>
      <c r="AJ62" s="58"/>
      <c r="AK62" s="59"/>
      <c r="AL62" s="168"/>
      <c r="AM62" s="169"/>
      <c r="AN62" s="169"/>
      <c r="AO62" s="169"/>
      <c r="AP62" s="169"/>
      <c r="AQ62" s="170"/>
      <c r="AR62" s="170"/>
      <c r="AS62" s="171"/>
      <c r="AT62" s="62"/>
      <c r="AU62" s="64">
        <f t="shared" si="2"/>
        <v>2</v>
      </c>
      <c r="AV62" s="65">
        <f t="shared" si="3"/>
        <v>1</v>
      </c>
      <c r="AW62" s="41">
        <v>1</v>
      </c>
      <c r="AX62" s="65">
        <f t="shared" si="4"/>
        <v>1</v>
      </c>
      <c r="AY62" s="179">
        <f t="shared" si="5"/>
        <v>0</v>
      </c>
      <c r="AZ62" s="179">
        <f t="shared" si="6"/>
        <v>0</v>
      </c>
      <c r="BA62" s="204">
        <f t="shared" si="7"/>
        <v>1</v>
      </c>
      <c r="BB62" s="64">
        <f t="shared" si="8"/>
        <v>4</v>
      </c>
      <c r="BC62" s="64">
        <f t="shared" si="9"/>
        <v>0</v>
      </c>
      <c r="BD62" s="64">
        <f t="shared" si="10"/>
        <v>21</v>
      </c>
      <c r="BE62" s="64">
        <f t="shared" si="11"/>
        <v>3</v>
      </c>
      <c r="BF62" s="65">
        <f t="shared" si="17"/>
        <v>0</v>
      </c>
      <c r="BG62" s="65">
        <f t="shared" si="1"/>
        <v>0</v>
      </c>
      <c r="BH62" s="67"/>
      <c r="BI62" s="69">
        <f t="shared" si="16"/>
        <v>7</v>
      </c>
      <c r="BJ62" s="70">
        <f t="shared" si="12"/>
        <v>1</v>
      </c>
      <c r="BK62" s="70">
        <f t="shared" si="13"/>
        <v>0</v>
      </c>
      <c r="BL62" s="70">
        <f t="shared" si="14"/>
        <v>0</v>
      </c>
      <c r="BM62" s="2"/>
    </row>
    <row r="63" spans="2:65" ht="11.25">
      <c r="B63" s="5">
        <v>47</v>
      </c>
      <c r="C63" s="5" t="s">
        <v>141</v>
      </c>
      <c r="D63" s="79" t="s">
        <v>4</v>
      </c>
      <c r="E63" s="77">
        <v>4</v>
      </c>
      <c r="F63" s="78">
        <v>9</v>
      </c>
      <c r="G63" s="57"/>
      <c r="H63" s="57"/>
      <c r="I63" s="57"/>
      <c r="J63" s="57"/>
      <c r="K63" s="58"/>
      <c r="L63" s="58"/>
      <c r="M63" s="59"/>
      <c r="N63" s="60">
        <v>0</v>
      </c>
      <c r="O63" s="57"/>
      <c r="P63" s="57"/>
      <c r="Q63" s="57"/>
      <c r="R63" s="57"/>
      <c r="S63" s="58"/>
      <c r="T63" s="58"/>
      <c r="U63" s="59"/>
      <c r="V63" s="60">
        <v>1</v>
      </c>
      <c r="W63" s="57"/>
      <c r="X63" s="57"/>
      <c r="Y63" s="57"/>
      <c r="Z63" s="57"/>
      <c r="AA63" s="58"/>
      <c r="AB63" s="58"/>
      <c r="AC63" s="59"/>
      <c r="AD63" s="60">
        <v>3</v>
      </c>
      <c r="AE63" s="57"/>
      <c r="AF63" s="57"/>
      <c r="AG63" s="57"/>
      <c r="AH63" s="57"/>
      <c r="AI63" s="58"/>
      <c r="AJ63" s="58"/>
      <c r="AK63" s="59"/>
      <c r="AL63" s="168"/>
      <c r="AM63" s="169"/>
      <c r="AN63" s="169"/>
      <c r="AO63" s="169"/>
      <c r="AP63" s="169"/>
      <c r="AQ63" s="170"/>
      <c r="AR63" s="170"/>
      <c r="AS63" s="171"/>
      <c r="AT63" s="62"/>
      <c r="AU63" s="64">
        <f t="shared" si="2"/>
        <v>4</v>
      </c>
      <c r="AV63" s="65">
        <f t="shared" si="3"/>
        <v>13</v>
      </c>
      <c r="AW63" s="41"/>
      <c r="AX63" s="65">
        <f t="shared" si="4"/>
        <v>9</v>
      </c>
      <c r="AY63" s="179">
        <f t="shared" si="5"/>
        <v>0</v>
      </c>
      <c r="AZ63" s="179">
        <f t="shared" si="6"/>
        <v>0</v>
      </c>
      <c r="BA63" s="204">
        <f t="shared" si="7"/>
        <v>3.25</v>
      </c>
      <c r="BB63" s="64">
        <f t="shared" si="8"/>
        <v>0</v>
      </c>
      <c r="BC63" s="64">
        <f t="shared" si="9"/>
        <v>0</v>
      </c>
      <c r="BD63" s="64">
        <f t="shared" si="10"/>
        <v>0</v>
      </c>
      <c r="BE63" s="64">
        <f t="shared" si="11"/>
        <v>0</v>
      </c>
      <c r="BF63" s="65">
        <f t="shared" si="17"/>
        <v>0</v>
      </c>
      <c r="BG63" s="65">
        <f t="shared" si="1"/>
        <v>0</v>
      </c>
      <c r="BH63" s="67"/>
      <c r="BI63" s="69"/>
      <c r="BJ63" s="70">
        <f t="shared" si="12"/>
        <v>0</v>
      </c>
      <c r="BK63" s="70">
        <f t="shared" si="13"/>
        <v>0</v>
      </c>
      <c r="BL63" s="70">
        <f t="shared" si="14"/>
        <v>0</v>
      </c>
      <c r="BM63" s="2"/>
    </row>
    <row r="64" spans="2:65" ht="11.25">
      <c r="B64" s="5">
        <v>48</v>
      </c>
      <c r="C64" s="5" t="s">
        <v>119</v>
      </c>
      <c r="D64" s="79" t="s">
        <v>1</v>
      </c>
      <c r="E64" s="77">
        <v>4</v>
      </c>
      <c r="F64" s="78"/>
      <c r="G64" s="57">
        <v>8</v>
      </c>
      <c r="H64" s="57">
        <v>0</v>
      </c>
      <c r="I64" s="57">
        <v>44</v>
      </c>
      <c r="J64" s="57">
        <v>2</v>
      </c>
      <c r="K64" s="58"/>
      <c r="L64" s="58"/>
      <c r="M64" s="59"/>
      <c r="N64" s="168"/>
      <c r="O64" s="169"/>
      <c r="P64" s="169"/>
      <c r="Q64" s="169"/>
      <c r="R64" s="169"/>
      <c r="S64" s="170"/>
      <c r="T64" s="170"/>
      <c r="U64" s="171"/>
      <c r="V64" s="60">
        <v>1</v>
      </c>
      <c r="W64" s="57">
        <v>5</v>
      </c>
      <c r="X64" s="57">
        <v>0</v>
      </c>
      <c r="Y64" s="57">
        <v>24</v>
      </c>
      <c r="Z64" s="57">
        <v>1</v>
      </c>
      <c r="AA64" s="58"/>
      <c r="AB64" s="58"/>
      <c r="AC64" s="59"/>
      <c r="AD64" s="60">
        <v>1</v>
      </c>
      <c r="AE64" s="57">
        <v>5</v>
      </c>
      <c r="AF64" s="57">
        <v>0</v>
      </c>
      <c r="AG64" s="57">
        <v>35</v>
      </c>
      <c r="AH64" s="57">
        <v>0</v>
      </c>
      <c r="AI64" s="58"/>
      <c r="AJ64" s="58"/>
      <c r="AK64" s="59"/>
      <c r="AL64" s="60">
        <v>5</v>
      </c>
      <c r="AM64" s="57">
        <v>8</v>
      </c>
      <c r="AN64" s="57">
        <v>3</v>
      </c>
      <c r="AO64" s="57">
        <v>21</v>
      </c>
      <c r="AP64" s="57">
        <v>1</v>
      </c>
      <c r="AQ64" s="58">
        <v>1</v>
      </c>
      <c r="AR64" s="58"/>
      <c r="AS64" s="59"/>
      <c r="AT64" s="62"/>
      <c r="AU64" s="64">
        <f t="shared" si="2"/>
        <v>3</v>
      </c>
      <c r="AV64" s="65">
        <f t="shared" si="3"/>
        <v>7</v>
      </c>
      <c r="AW64" s="41"/>
      <c r="AX64" s="65">
        <f t="shared" si="4"/>
        <v>5</v>
      </c>
      <c r="AY64" s="179">
        <f t="shared" si="5"/>
        <v>0</v>
      </c>
      <c r="AZ64" s="179">
        <f t="shared" si="6"/>
        <v>0</v>
      </c>
      <c r="BA64" s="204">
        <f t="shared" si="7"/>
        <v>2.3333333333333335</v>
      </c>
      <c r="BB64" s="64">
        <f t="shared" si="8"/>
        <v>26</v>
      </c>
      <c r="BC64" s="64">
        <f t="shared" si="9"/>
        <v>3</v>
      </c>
      <c r="BD64" s="64">
        <f t="shared" si="10"/>
        <v>124</v>
      </c>
      <c r="BE64" s="64">
        <f t="shared" si="11"/>
        <v>4</v>
      </c>
      <c r="BF64" s="65">
        <f t="shared" si="17"/>
        <v>0</v>
      </c>
      <c r="BG64" s="65">
        <f t="shared" si="1"/>
        <v>0</v>
      </c>
      <c r="BH64" s="67">
        <f t="shared" si="15"/>
        <v>4.769230769230769</v>
      </c>
      <c r="BI64" s="69">
        <f t="shared" si="16"/>
        <v>31</v>
      </c>
      <c r="BJ64" s="70">
        <f t="shared" si="12"/>
        <v>1</v>
      </c>
      <c r="BK64" s="70">
        <f t="shared" si="13"/>
        <v>0</v>
      </c>
      <c r="BL64" s="70">
        <f t="shared" si="14"/>
        <v>0</v>
      </c>
      <c r="BM64" s="2"/>
    </row>
    <row r="65" spans="2:65" ht="11.25">
      <c r="B65" s="5">
        <v>49</v>
      </c>
      <c r="C65" s="5" t="s">
        <v>155</v>
      </c>
      <c r="D65" s="79" t="s">
        <v>1</v>
      </c>
      <c r="E65" s="77">
        <v>1</v>
      </c>
      <c r="F65" s="78"/>
      <c r="G65" s="57">
        <v>6</v>
      </c>
      <c r="H65" s="57">
        <v>2</v>
      </c>
      <c r="I65" s="57">
        <v>10</v>
      </c>
      <c r="J65" s="57">
        <v>2</v>
      </c>
      <c r="K65" s="58">
        <v>2</v>
      </c>
      <c r="L65" s="58"/>
      <c r="M65" s="59"/>
      <c r="N65" s="168"/>
      <c r="O65" s="169"/>
      <c r="P65" s="169"/>
      <c r="Q65" s="169"/>
      <c r="R65" s="169"/>
      <c r="S65" s="170"/>
      <c r="T65" s="170"/>
      <c r="U65" s="171"/>
      <c r="V65" s="60"/>
      <c r="W65" s="57"/>
      <c r="X65" s="57"/>
      <c r="Y65" s="57"/>
      <c r="Z65" s="57"/>
      <c r="AA65" s="58"/>
      <c r="AB65" s="58"/>
      <c r="AC65" s="59"/>
      <c r="AD65" s="60"/>
      <c r="AE65" s="57"/>
      <c r="AF65" s="57"/>
      <c r="AG65" s="57"/>
      <c r="AH65" s="57"/>
      <c r="AI65" s="58"/>
      <c r="AJ65" s="58"/>
      <c r="AK65" s="59"/>
      <c r="AL65" s="60"/>
      <c r="AM65" s="57"/>
      <c r="AN65" s="57"/>
      <c r="AO65" s="57"/>
      <c r="AP65" s="57"/>
      <c r="AQ65" s="58"/>
      <c r="AR65" s="58"/>
      <c r="AS65" s="59"/>
      <c r="AT65" s="62"/>
      <c r="AU65" s="64">
        <f t="shared" si="2"/>
        <v>0</v>
      </c>
      <c r="AV65" s="65">
        <f t="shared" si="3"/>
        <v>0</v>
      </c>
      <c r="AW65" s="41"/>
      <c r="AX65" s="65">
        <f t="shared" si="4"/>
        <v>0</v>
      </c>
      <c r="AY65" s="179">
        <f t="shared" si="5"/>
        <v>0</v>
      </c>
      <c r="AZ65" s="179">
        <f t="shared" si="6"/>
        <v>0</v>
      </c>
      <c r="BA65" s="204" t="str">
        <f t="shared" si="7"/>
        <v>-</v>
      </c>
      <c r="BB65" s="64">
        <f t="shared" si="8"/>
        <v>6</v>
      </c>
      <c r="BC65" s="64">
        <f t="shared" si="9"/>
        <v>2</v>
      </c>
      <c r="BD65" s="64">
        <f t="shared" si="10"/>
        <v>10</v>
      </c>
      <c r="BE65" s="64">
        <f t="shared" si="11"/>
        <v>2</v>
      </c>
      <c r="BF65" s="65">
        <f t="shared" si="17"/>
        <v>0</v>
      </c>
      <c r="BG65" s="65">
        <f t="shared" si="1"/>
        <v>0</v>
      </c>
      <c r="BH65" s="67">
        <f t="shared" si="15"/>
        <v>1.6666666666666667</v>
      </c>
      <c r="BI65" s="69">
        <f t="shared" si="16"/>
        <v>5</v>
      </c>
      <c r="BJ65" s="70">
        <f t="shared" si="12"/>
        <v>2</v>
      </c>
      <c r="BK65" s="70">
        <f t="shared" si="13"/>
        <v>0</v>
      </c>
      <c r="BL65" s="70">
        <f t="shared" si="14"/>
        <v>0</v>
      </c>
      <c r="BM65" s="2"/>
    </row>
    <row r="66" spans="2:65" ht="11.25">
      <c r="B66" s="5">
        <v>50</v>
      </c>
      <c r="C66" s="5" t="s">
        <v>118</v>
      </c>
      <c r="D66" s="79" t="s">
        <v>1</v>
      </c>
      <c r="E66" s="77">
        <v>2</v>
      </c>
      <c r="F66" s="78"/>
      <c r="G66" s="57"/>
      <c r="H66" s="57"/>
      <c r="I66" s="57"/>
      <c r="J66" s="57"/>
      <c r="K66" s="58"/>
      <c r="L66" s="58"/>
      <c r="M66" s="59"/>
      <c r="N66" s="168"/>
      <c r="O66" s="169"/>
      <c r="P66" s="169"/>
      <c r="Q66" s="169"/>
      <c r="R66" s="169"/>
      <c r="S66" s="170"/>
      <c r="T66" s="170"/>
      <c r="U66" s="171"/>
      <c r="V66" s="60">
        <v>14</v>
      </c>
      <c r="W66" s="57">
        <v>8</v>
      </c>
      <c r="X66" s="57">
        <v>0</v>
      </c>
      <c r="Y66" s="57">
        <v>42</v>
      </c>
      <c r="Z66" s="57">
        <v>1</v>
      </c>
      <c r="AA66" s="58"/>
      <c r="AB66" s="58">
        <v>1</v>
      </c>
      <c r="AC66" s="59"/>
      <c r="AD66" s="60">
        <v>61</v>
      </c>
      <c r="AE66" s="57">
        <v>8</v>
      </c>
      <c r="AF66" s="57">
        <v>0</v>
      </c>
      <c r="AG66" s="57">
        <v>37</v>
      </c>
      <c r="AH66" s="57">
        <v>1</v>
      </c>
      <c r="AI66" s="58"/>
      <c r="AJ66" s="58"/>
      <c r="AK66" s="59"/>
      <c r="AL66" s="60"/>
      <c r="AM66" s="57"/>
      <c r="AN66" s="57"/>
      <c r="AO66" s="57"/>
      <c r="AP66" s="57"/>
      <c r="AQ66" s="58"/>
      <c r="AR66" s="58"/>
      <c r="AS66" s="59"/>
      <c r="AT66" s="62"/>
      <c r="AU66" s="64">
        <f t="shared" si="2"/>
        <v>2</v>
      </c>
      <c r="AV66" s="65">
        <f t="shared" si="3"/>
        <v>75</v>
      </c>
      <c r="AW66" s="41"/>
      <c r="AX66" s="65">
        <f t="shared" si="4"/>
        <v>61</v>
      </c>
      <c r="AY66" s="179">
        <f t="shared" si="5"/>
        <v>1</v>
      </c>
      <c r="AZ66" s="179">
        <f t="shared" si="6"/>
        <v>0</v>
      </c>
      <c r="BA66" s="204">
        <f t="shared" si="7"/>
        <v>37.5</v>
      </c>
      <c r="BB66" s="64">
        <f t="shared" si="8"/>
        <v>16</v>
      </c>
      <c r="BC66" s="64">
        <f t="shared" si="9"/>
        <v>0</v>
      </c>
      <c r="BD66" s="64">
        <f t="shared" si="10"/>
        <v>79</v>
      </c>
      <c r="BE66" s="64">
        <f t="shared" si="11"/>
        <v>2</v>
      </c>
      <c r="BF66" s="65">
        <f t="shared" si="17"/>
        <v>0</v>
      </c>
      <c r="BG66" s="65">
        <f t="shared" si="1"/>
        <v>0</v>
      </c>
      <c r="BH66" s="67">
        <f t="shared" si="15"/>
        <v>4.9375</v>
      </c>
      <c r="BI66" s="69">
        <f t="shared" si="16"/>
        <v>39.5</v>
      </c>
      <c r="BJ66" s="70">
        <f t="shared" si="12"/>
        <v>0</v>
      </c>
      <c r="BK66" s="70">
        <f t="shared" si="13"/>
        <v>1</v>
      </c>
      <c r="BL66" s="70">
        <f t="shared" si="14"/>
        <v>0</v>
      </c>
      <c r="BM66" s="2"/>
    </row>
    <row r="67" spans="2:65" ht="11.25">
      <c r="B67" s="5">
        <v>51</v>
      </c>
      <c r="C67" s="5" t="s">
        <v>120</v>
      </c>
      <c r="D67" s="79" t="s">
        <v>1</v>
      </c>
      <c r="E67" s="77">
        <v>4</v>
      </c>
      <c r="F67" s="78">
        <v>7</v>
      </c>
      <c r="G67" s="57"/>
      <c r="H67" s="57"/>
      <c r="I67" s="57"/>
      <c r="J67" s="57"/>
      <c r="K67" s="58"/>
      <c r="L67" s="58"/>
      <c r="M67" s="59"/>
      <c r="N67" s="168"/>
      <c r="O67" s="169"/>
      <c r="P67" s="169"/>
      <c r="Q67" s="169"/>
      <c r="R67" s="169"/>
      <c r="S67" s="170"/>
      <c r="T67" s="170"/>
      <c r="U67" s="171"/>
      <c r="V67" s="60">
        <v>21</v>
      </c>
      <c r="W67" s="57" t="s">
        <v>183</v>
      </c>
      <c r="X67" s="57">
        <v>0</v>
      </c>
      <c r="Y67" s="57">
        <v>21</v>
      </c>
      <c r="Z67" s="57">
        <v>0</v>
      </c>
      <c r="AA67" s="58"/>
      <c r="AB67" s="58"/>
      <c r="AC67" s="59"/>
      <c r="AD67" s="60">
        <v>6</v>
      </c>
      <c r="AE67" s="57">
        <v>3</v>
      </c>
      <c r="AF67" s="57">
        <v>0</v>
      </c>
      <c r="AG67" s="57">
        <v>25</v>
      </c>
      <c r="AH67" s="57">
        <v>0</v>
      </c>
      <c r="AI67" s="58"/>
      <c r="AJ67" s="58"/>
      <c r="AK67" s="59"/>
      <c r="AL67" s="60">
        <v>22</v>
      </c>
      <c r="AM67" s="57"/>
      <c r="AN67" s="57"/>
      <c r="AO67" s="57"/>
      <c r="AP67" s="57"/>
      <c r="AQ67" s="58"/>
      <c r="AR67" s="58"/>
      <c r="AS67" s="59"/>
      <c r="AT67" s="62"/>
      <c r="AU67" s="64">
        <f t="shared" si="2"/>
        <v>4</v>
      </c>
      <c r="AV67" s="65">
        <f t="shared" si="3"/>
        <v>56</v>
      </c>
      <c r="AW67" s="41"/>
      <c r="AX67" s="65">
        <f t="shared" si="4"/>
        <v>22</v>
      </c>
      <c r="AY67" s="179">
        <f t="shared" si="5"/>
        <v>0</v>
      </c>
      <c r="AZ67" s="179">
        <f t="shared" si="6"/>
        <v>0</v>
      </c>
      <c r="BA67" s="204">
        <f t="shared" si="7"/>
        <v>14</v>
      </c>
      <c r="BB67" s="64">
        <f t="shared" si="8"/>
        <v>3</v>
      </c>
      <c r="BC67" s="64">
        <f t="shared" si="9"/>
        <v>0</v>
      </c>
      <c r="BD67" s="64">
        <f t="shared" si="10"/>
        <v>46</v>
      </c>
      <c r="BE67" s="64">
        <f t="shared" si="11"/>
        <v>0</v>
      </c>
      <c r="BF67" s="65">
        <f t="shared" si="17"/>
        <v>0</v>
      </c>
      <c r="BG67" s="65">
        <f t="shared" si="1"/>
        <v>0</v>
      </c>
      <c r="BH67" s="67">
        <f t="shared" si="15"/>
        <v>15.333333333333334</v>
      </c>
      <c r="BI67" s="69"/>
      <c r="BJ67" s="70">
        <f t="shared" si="12"/>
        <v>0</v>
      </c>
      <c r="BK67" s="70">
        <f t="shared" si="13"/>
        <v>0</v>
      </c>
      <c r="BL67" s="70">
        <f t="shared" si="14"/>
        <v>0</v>
      </c>
      <c r="BM67" s="2"/>
    </row>
    <row r="68" spans="2:65" ht="11.25">
      <c r="B68" s="5">
        <v>52</v>
      </c>
      <c r="C68" s="5" t="s">
        <v>175</v>
      </c>
      <c r="D68" s="79" t="s">
        <v>1</v>
      </c>
      <c r="E68" s="77">
        <v>3</v>
      </c>
      <c r="F68" s="78"/>
      <c r="G68" s="57"/>
      <c r="H68" s="57"/>
      <c r="I68" s="57"/>
      <c r="J68" s="57"/>
      <c r="K68" s="58">
        <v>1</v>
      </c>
      <c r="L68" s="58"/>
      <c r="M68" s="59"/>
      <c r="N68" s="168"/>
      <c r="O68" s="169"/>
      <c r="P68" s="169"/>
      <c r="Q68" s="169"/>
      <c r="R68" s="169"/>
      <c r="S68" s="170"/>
      <c r="T68" s="170"/>
      <c r="U68" s="171"/>
      <c r="V68" s="60"/>
      <c r="W68" s="57"/>
      <c r="X68" s="57"/>
      <c r="Y68" s="57"/>
      <c r="Z68" s="57"/>
      <c r="AA68" s="58"/>
      <c r="AB68" s="58"/>
      <c r="AC68" s="59"/>
      <c r="AD68" s="60">
        <v>7</v>
      </c>
      <c r="AE68" s="57">
        <v>8</v>
      </c>
      <c r="AF68" s="57">
        <v>1</v>
      </c>
      <c r="AG68" s="57">
        <v>35</v>
      </c>
      <c r="AH68" s="57">
        <v>0</v>
      </c>
      <c r="AI68" s="58"/>
      <c r="AJ68" s="58"/>
      <c r="AK68" s="59"/>
      <c r="AL68" s="60">
        <v>16</v>
      </c>
      <c r="AM68" s="57">
        <v>8</v>
      </c>
      <c r="AN68" s="57">
        <v>1</v>
      </c>
      <c r="AO68" s="57">
        <v>23</v>
      </c>
      <c r="AP68" s="57">
        <v>1</v>
      </c>
      <c r="AQ68" s="58"/>
      <c r="AR68" s="58"/>
      <c r="AS68" s="59"/>
      <c r="AT68" s="62"/>
      <c r="AU68" s="64">
        <f t="shared" si="2"/>
        <v>2</v>
      </c>
      <c r="AV68" s="65">
        <f t="shared" si="3"/>
        <v>23</v>
      </c>
      <c r="AW68" s="41">
        <v>2</v>
      </c>
      <c r="AX68" s="65">
        <f t="shared" si="4"/>
        <v>16</v>
      </c>
      <c r="AY68" s="179">
        <f t="shared" si="5"/>
        <v>0</v>
      </c>
      <c r="AZ68" s="179">
        <f t="shared" si="6"/>
        <v>0</v>
      </c>
      <c r="BA68" s="204" t="str">
        <f t="shared" si="7"/>
        <v>-</v>
      </c>
      <c r="BB68" s="64">
        <f t="shared" si="8"/>
        <v>16</v>
      </c>
      <c r="BC68" s="64">
        <f t="shared" si="9"/>
        <v>2</v>
      </c>
      <c r="BD68" s="64">
        <f t="shared" si="10"/>
        <v>58</v>
      </c>
      <c r="BE68" s="64">
        <f t="shared" si="11"/>
        <v>1</v>
      </c>
      <c r="BF68" s="65">
        <f t="shared" si="17"/>
        <v>0</v>
      </c>
      <c r="BG68" s="65">
        <f t="shared" si="1"/>
        <v>0</v>
      </c>
      <c r="BH68" s="67">
        <f t="shared" si="15"/>
        <v>3.625</v>
      </c>
      <c r="BI68" s="69"/>
      <c r="BJ68" s="70">
        <f t="shared" si="12"/>
        <v>1</v>
      </c>
      <c r="BK68" s="70">
        <f t="shared" si="13"/>
        <v>0</v>
      </c>
      <c r="BL68" s="70">
        <f t="shared" si="14"/>
        <v>0</v>
      </c>
      <c r="BM68" s="2"/>
    </row>
    <row r="69" spans="2:65" ht="11.25">
      <c r="B69" s="5">
        <v>53</v>
      </c>
      <c r="C69" s="5" t="s">
        <v>176</v>
      </c>
      <c r="D69" s="79" t="s">
        <v>1</v>
      </c>
      <c r="E69" s="77">
        <v>1</v>
      </c>
      <c r="F69" s="78"/>
      <c r="G69" s="57"/>
      <c r="H69" s="57"/>
      <c r="I69" s="57"/>
      <c r="J69" s="57"/>
      <c r="K69" s="58"/>
      <c r="L69" s="58"/>
      <c r="M69" s="59"/>
      <c r="N69" s="168"/>
      <c r="O69" s="169"/>
      <c r="P69" s="169"/>
      <c r="Q69" s="169"/>
      <c r="R69" s="169"/>
      <c r="S69" s="170"/>
      <c r="T69" s="170"/>
      <c r="U69" s="171"/>
      <c r="V69" s="60"/>
      <c r="W69" s="57"/>
      <c r="X69" s="57"/>
      <c r="Y69" s="57"/>
      <c r="Z69" s="57"/>
      <c r="AA69" s="58"/>
      <c r="AB69" s="58"/>
      <c r="AC69" s="59"/>
      <c r="AD69" s="60" t="s">
        <v>165</v>
      </c>
      <c r="AE69" s="57"/>
      <c r="AF69" s="57"/>
      <c r="AG69" s="57"/>
      <c r="AH69" s="57"/>
      <c r="AI69" s="58"/>
      <c r="AJ69" s="58"/>
      <c r="AK69" s="59"/>
      <c r="AL69" s="60"/>
      <c r="AM69" s="57"/>
      <c r="AN69" s="57"/>
      <c r="AO69" s="57"/>
      <c r="AP69" s="57"/>
      <c r="AQ69" s="58"/>
      <c r="AR69" s="58"/>
      <c r="AS69" s="59"/>
      <c r="AT69" s="62"/>
      <c r="AU69" s="64">
        <f t="shared" si="2"/>
        <v>0</v>
      </c>
      <c r="AV69" s="65">
        <f t="shared" si="3"/>
        <v>0</v>
      </c>
      <c r="AW69" s="41"/>
      <c r="AX69" s="65">
        <f t="shared" si="4"/>
        <v>0</v>
      </c>
      <c r="AY69" s="179">
        <f t="shared" si="5"/>
        <v>0</v>
      </c>
      <c r="AZ69" s="179">
        <f t="shared" si="6"/>
        <v>0</v>
      </c>
      <c r="BA69" s="204" t="str">
        <f t="shared" si="7"/>
        <v>-</v>
      </c>
      <c r="BB69" s="64">
        <f t="shared" si="8"/>
        <v>0</v>
      </c>
      <c r="BC69" s="64">
        <f t="shared" si="9"/>
        <v>0</v>
      </c>
      <c r="BD69" s="64">
        <f t="shared" si="10"/>
        <v>0</v>
      </c>
      <c r="BE69" s="64">
        <f t="shared" si="11"/>
        <v>0</v>
      </c>
      <c r="BF69" s="65">
        <f t="shared" si="17"/>
        <v>0</v>
      </c>
      <c r="BG69" s="65">
        <f t="shared" si="1"/>
        <v>0</v>
      </c>
      <c r="BH69" s="67"/>
      <c r="BI69" s="69"/>
      <c r="BJ69" s="70">
        <f t="shared" si="12"/>
        <v>0</v>
      </c>
      <c r="BK69" s="70">
        <f t="shared" si="13"/>
        <v>0</v>
      </c>
      <c r="BL69" s="70">
        <f t="shared" si="14"/>
        <v>0</v>
      </c>
      <c r="BM69" s="2"/>
    </row>
    <row r="70" spans="2:65" ht="11.25">
      <c r="B70" s="5">
        <v>54</v>
      </c>
      <c r="C70" s="5" t="s">
        <v>178</v>
      </c>
      <c r="D70" s="79" t="s">
        <v>1</v>
      </c>
      <c r="E70" s="77">
        <v>3</v>
      </c>
      <c r="F70" s="78">
        <v>17</v>
      </c>
      <c r="G70" s="57"/>
      <c r="H70" s="57"/>
      <c r="I70" s="57"/>
      <c r="J70" s="57"/>
      <c r="K70" s="58">
        <v>1</v>
      </c>
      <c r="L70" s="58"/>
      <c r="M70" s="59"/>
      <c r="N70" s="168"/>
      <c r="O70" s="169"/>
      <c r="P70" s="169"/>
      <c r="Q70" s="169"/>
      <c r="R70" s="169"/>
      <c r="S70" s="170"/>
      <c r="T70" s="170"/>
      <c r="U70" s="171"/>
      <c r="V70" s="60">
        <v>2</v>
      </c>
      <c r="W70" s="57">
        <v>6</v>
      </c>
      <c r="X70" s="57">
        <v>1</v>
      </c>
      <c r="Y70" s="57">
        <v>14</v>
      </c>
      <c r="Z70" s="57">
        <v>0</v>
      </c>
      <c r="AA70" s="58"/>
      <c r="AB70" s="58"/>
      <c r="AC70" s="59"/>
      <c r="AD70" s="60"/>
      <c r="AE70" s="57"/>
      <c r="AF70" s="57"/>
      <c r="AG70" s="57"/>
      <c r="AH70" s="57"/>
      <c r="AI70" s="58"/>
      <c r="AJ70" s="58"/>
      <c r="AK70" s="59"/>
      <c r="AL70" s="60">
        <v>29</v>
      </c>
      <c r="AM70" s="57">
        <v>8</v>
      </c>
      <c r="AN70" s="57">
        <v>0</v>
      </c>
      <c r="AO70" s="57">
        <v>37</v>
      </c>
      <c r="AP70" s="57">
        <v>1</v>
      </c>
      <c r="AQ70" s="58"/>
      <c r="AR70" s="58"/>
      <c r="AS70" s="59"/>
      <c r="AT70" s="62"/>
      <c r="AU70" s="64">
        <f t="shared" si="2"/>
        <v>3</v>
      </c>
      <c r="AV70" s="65">
        <f t="shared" si="3"/>
        <v>48</v>
      </c>
      <c r="AW70" s="41">
        <v>2</v>
      </c>
      <c r="AX70" s="65">
        <f t="shared" si="4"/>
        <v>29</v>
      </c>
      <c r="AY70" s="179">
        <f t="shared" si="5"/>
        <v>0</v>
      </c>
      <c r="AZ70" s="179">
        <f t="shared" si="6"/>
        <v>0</v>
      </c>
      <c r="BA70" s="204">
        <f t="shared" si="7"/>
        <v>48</v>
      </c>
      <c r="BB70" s="64">
        <f t="shared" si="8"/>
        <v>14</v>
      </c>
      <c r="BC70" s="64">
        <f t="shared" si="9"/>
        <v>1</v>
      </c>
      <c r="BD70" s="64">
        <f t="shared" si="10"/>
        <v>51</v>
      </c>
      <c r="BE70" s="64">
        <f t="shared" si="11"/>
        <v>1</v>
      </c>
      <c r="BF70" s="65">
        <f t="shared" si="17"/>
        <v>0</v>
      </c>
      <c r="BG70" s="65">
        <f t="shared" si="1"/>
        <v>0</v>
      </c>
      <c r="BH70" s="67">
        <f t="shared" si="15"/>
        <v>3.642857142857143</v>
      </c>
      <c r="BI70" s="69"/>
      <c r="BJ70" s="70">
        <f t="shared" si="12"/>
        <v>1</v>
      </c>
      <c r="BK70" s="70">
        <f t="shared" si="13"/>
        <v>0</v>
      </c>
      <c r="BL70" s="70">
        <f t="shared" si="14"/>
        <v>0</v>
      </c>
      <c r="BM70" s="2"/>
    </row>
    <row r="71" spans="2:65" ht="11.25">
      <c r="B71" s="5">
        <v>55</v>
      </c>
      <c r="C71" s="14" t="s">
        <v>121</v>
      </c>
      <c r="D71" s="79" t="s">
        <v>1</v>
      </c>
      <c r="E71" s="77">
        <v>1</v>
      </c>
      <c r="F71" s="78"/>
      <c r="G71" s="57">
        <v>4</v>
      </c>
      <c r="H71" s="57">
        <v>1</v>
      </c>
      <c r="I71" s="57">
        <v>14</v>
      </c>
      <c r="J71" s="57">
        <v>2</v>
      </c>
      <c r="K71" s="58"/>
      <c r="L71" s="58"/>
      <c r="M71" s="59"/>
      <c r="N71" s="168"/>
      <c r="O71" s="169"/>
      <c r="P71" s="169"/>
      <c r="Q71" s="169"/>
      <c r="R71" s="169"/>
      <c r="S71" s="170"/>
      <c r="T71" s="170"/>
      <c r="U71" s="171"/>
      <c r="V71" s="60"/>
      <c r="W71" s="57"/>
      <c r="X71" s="57"/>
      <c r="Y71" s="57"/>
      <c r="Z71" s="57"/>
      <c r="AA71" s="58"/>
      <c r="AB71" s="58"/>
      <c r="AC71" s="59"/>
      <c r="AD71" s="60"/>
      <c r="AE71" s="57"/>
      <c r="AF71" s="57"/>
      <c r="AG71" s="57"/>
      <c r="AH71" s="57"/>
      <c r="AI71" s="58"/>
      <c r="AJ71" s="58"/>
      <c r="AK71" s="59"/>
      <c r="AL71" s="60"/>
      <c r="AM71" s="57"/>
      <c r="AN71" s="57"/>
      <c r="AO71" s="57"/>
      <c r="AP71" s="57"/>
      <c r="AQ71" s="58"/>
      <c r="AR71" s="58"/>
      <c r="AS71" s="59"/>
      <c r="AT71" s="62"/>
      <c r="AU71" s="64">
        <f t="shared" si="2"/>
        <v>0</v>
      </c>
      <c r="AV71" s="65">
        <f t="shared" si="3"/>
        <v>0</v>
      </c>
      <c r="AW71" s="41"/>
      <c r="AX71" s="65">
        <f t="shared" si="4"/>
        <v>0</v>
      </c>
      <c r="AY71" s="179">
        <f t="shared" si="5"/>
        <v>0</v>
      </c>
      <c r="AZ71" s="179">
        <f t="shared" si="6"/>
        <v>0</v>
      </c>
      <c r="BA71" s="204" t="str">
        <f t="shared" si="7"/>
        <v>-</v>
      </c>
      <c r="BB71" s="64">
        <f t="shared" si="8"/>
        <v>4</v>
      </c>
      <c r="BC71" s="64">
        <f t="shared" si="9"/>
        <v>1</v>
      </c>
      <c r="BD71" s="64">
        <f t="shared" si="10"/>
        <v>14</v>
      </c>
      <c r="BE71" s="64">
        <f t="shared" si="11"/>
        <v>2</v>
      </c>
      <c r="BF71" s="65">
        <f t="shared" si="17"/>
        <v>0</v>
      </c>
      <c r="BG71" s="65">
        <f t="shared" si="1"/>
        <v>0</v>
      </c>
      <c r="BH71" s="67">
        <f t="shared" si="15"/>
        <v>3.5</v>
      </c>
      <c r="BI71" s="69">
        <f t="shared" si="16"/>
        <v>7</v>
      </c>
      <c r="BJ71" s="70">
        <f t="shared" si="12"/>
        <v>0</v>
      </c>
      <c r="BK71" s="70">
        <f t="shared" si="13"/>
        <v>0</v>
      </c>
      <c r="BL71" s="70">
        <f t="shared" si="14"/>
        <v>0</v>
      </c>
      <c r="BM71" s="2"/>
    </row>
    <row r="72" spans="2:65" ht="11.25">
      <c r="B72" s="5">
        <v>56</v>
      </c>
      <c r="C72" s="5" t="s">
        <v>179</v>
      </c>
      <c r="D72" s="79" t="s">
        <v>1</v>
      </c>
      <c r="E72" s="77">
        <v>1</v>
      </c>
      <c r="F72" s="78"/>
      <c r="G72" s="57"/>
      <c r="H72" s="57"/>
      <c r="I72" s="57"/>
      <c r="J72" s="57"/>
      <c r="K72" s="58">
        <v>1</v>
      </c>
      <c r="L72" s="58"/>
      <c r="M72" s="59"/>
      <c r="N72" s="168"/>
      <c r="O72" s="169"/>
      <c r="P72" s="169"/>
      <c r="Q72" s="169"/>
      <c r="R72" s="169"/>
      <c r="S72" s="170"/>
      <c r="T72" s="170"/>
      <c r="U72" s="171"/>
      <c r="V72" s="60"/>
      <c r="W72" s="57"/>
      <c r="X72" s="57"/>
      <c r="Y72" s="57"/>
      <c r="Z72" s="57"/>
      <c r="AA72" s="58"/>
      <c r="AB72" s="58"/>
      <c r="AC72" s="59"/>
      <c r="AD72" s="60"/>
      <c r="AE72" s="57"/>
      <c r="AF72" s="57"/>
      <c r="AG72" s="57"/>
      <c r="AH72" s="57"/>
      <c r="AI72" s="58"/>
      <c r="AJ72" s="58"/>
      <c r="AK72" s="59"/>
      <c r="AL72" s="60"/>
      <c r="AM72" s="57"/>
      <c r="AN72" s="57"/>
      <c r="AO72" s="57"/>
      <c r="AP72" s="57"/>
      <c r="AQ72" s="58"/>
      <c r="AR72" s="58"/>
      <c r="AS72" s="59"/>
      <c r="AT72" s="62"/>
      <c r="AU72" s="64">
        <f t="shared" si="2"/>
        <v>0</v>
      </c>
      <c r="AV72" s="65">
        <f t="shared" si="3"/>
        <v>0</v>
      </c>
      <c r="AW72" s="41"/>
      <c r="AX72" s="65">
        <f t="shared" si="4"/>
        <v>0</v>
      </c>
      <c r="AY72" s="179">
        <f t="shared" si="5"/>
        <v>0</v>
      </c>
      <c r="AZ72" s="179">
        <f t="shared" si="6"/>
        <v>0</v>
      </c>
      <c r="BA72" s="204" t="str">
        <f t="shared" si="7"/>
        <v>-</v>
      </c>
      <c r="BB72" s="64">
        <f t="shared" si="8"/>
        <v>0</v>
      </c>
      <c r="BC72" s="64">
        <f t="shared" si="9"/>
        <v>0</v>
      </c>
      <c r="BD72" s="64">
        <f t="shared" si="10"/>
        <v>0</v>
      </c>
      <c r="BE72" s="64">
        <f t="shared" si="11"/>
        <v>0</v>
      </c>
      <c r="BF72" s="65">
        <f t="shared" si="17"/>
        <v>0</v>
      </c>
      <c r="BG72" s="65">
        <f t="shared" si="1"/>
        <v>0</v>
      </c>
      <c r="BH72" s="67"/>
      <c r="BI72" s="69"/>
      <c r="BJ72" s="70">
        <f t="shared" si="12"/>
        <v>1</v>
      </c>
      <c r="BK72" s="70">
        <f t="shared" si="13"/>
        <v>0</v>
      </c>
      <c r="BL72" s="70">
        <f t="shared" si="14"/>
        <v>0</v>
      </c>
      <c r="BM72" s="2"/>
    </row>
    <row r="73" spans="2:65" ht="11.25">
      <c r="B73" s="5">
        <v>57</v>
      </c>
      <c r="C73" s="11" t="s">
        <v>136</v>
      </c>
      <c r="D73" s="79" t="s">
        <v>1</v>
      </c>
      <c r="E73" s="77">
        <v>4</v>
      </c>
      <c r="F73" s="78">
        <v>11</v>
      </c>
      <c r="G73" s="57"/>
      <c r="H73" s="57"/>
      <c r="I73" s="57"/>
      <c r="J73" s="57"/>
      <c r="K73" s="58">
        <v>3</v>
      </c>
      <c r="L73" s="58"/>
      <c r="M73" s="59"/>
      <c r="N73" s="168"/>
      <c r="O73" s="169"/>
      <c r="P73" s="169"/>
      <c r="Q73" s="169"/>
      <c r="R73" s="169"/>
      <c r="S73" s="170"/>
      <c r="T73" s="170"/>
      <c r="U73" s="171"/>
      <c r="V73" s="60">
        <v>1</v>
      </c>
      <c r="W73" s="57"/>
      <c r="X73" s="57"/>
      <c r="Y73" s="57"/>
      <c r="Z73" s="57"/>
      <c r="AA73" s="58"/>
      <c r="AB73" s="58"/>
      <c r="AC73" s="59"/>
      <c r="AD73" s="60">
        <v>5</v>
      </c>
      <c r="AE73" s="57" t="s">
        <v>177</v>
      </c>
      <c r="AF73" s="57">
        <v>0</v>
      </c>
      <c r="AG73" s="57">
        <v>2</v>
      </c>
      <c r="AH73" s="57">
        <v>0</v>
      </c>
      <c r="AI73" s="58"/>
      <c r="AJ73" s="58"/>
      <c r="AK73" s="59"/>
      <c r="AL73" s="60">
        <v>29</v>
      </c>
      <c r="AM73" s="57"/>
      <c r="AN73" s="57"/>
      <c r="AO73" s="57"/>
      <c r="AP73" s="57"/>
      <c r="AQ73" s="58"/>
      <c r="AR73" s="58"/>
      <c r="AS73" s="59"/>
      <c r="AT73" s="62"/>
      <c r="AU73" s="64">
        <f t="shared" si="2"/>
        <v>4</v>
      </c>
      <c r="AV73" s="65">
        <f t="shared" si="3"/>
        <v>46</v>
      </c>
      <c r="AW73" s="41"/>
      <c r="AX73" s="65">
        <f t="shared" si="4"/>
        <v>29</v>
      </c>
      <c r="AY73" s="179">
        <f t="shared" si="5"/>
        <v>0</v>
      </c>
      <c r="AZ73" s="179">
        <f t="shared" si="6"/>
        <v>0</v>
      </c>
      <c r="BA73" s="204">
        <f t="shared" si="7"/>
        <v>11.5</v>
      </c>
      <c r="BB73" s="64">
        <f t="shared" si="8"/>
        <v>0</v>
      </c>
      <c r="BC73" s="64">
        <f t="shared" si="9"/>
        <v>0</v>
      </c>
      <c r="BD73" s="64">
        <f t="shared" si="10"/>
        <v>2</v>
      </c>
      <c r="BE73" s="64">
        <f t="shared" si="11"/>
        <v>0</v>
      </c>
      <c r="BF73" s="65">
        <f t="shared" si="17"/>
        <v>0</v>
      </c>
      <c r="BG73" s="65">
        <f t="shared" si="1"/>
        <v>0</v>
      </c>
      <c r="BH73" s="67"/>
      <c r="BI73" s="69"/>
      <c r="BJ73" s="70">
        <f t="shared" si="12"/>
        <v>3</v>
      </c>
      <c r="BK73" s="70">
        <f t="shared" si="13"/>
        <v>0</v>
      </c>
      <c r="BL73" s="70">
        <f t="shared" si="14"/>
        <v>0</v>
      </c>
      <c r="BM73" s="2"/>
    </row>
    <row r="74" spans="2:65" ht="11.25">
      <c r="B74" s="5">
        <v>58</v>
      </c>
      <c r="C74" s="5" t="s">
        <v>133</v>
      </c>
      <c r="D74" s="79" t="s">
        <v>1</v>
      </c>
      <c r="E74" s="77">
        <v>3</v>
      </c>
      <c r="F74" s="78"/>
      <c r="G74" s="57" t="s">
        <v>180</v>
      </c>
      <c r="H74" s="57">
        <v>0</v>
      </c>
      <c r="I74" s="57">
        <v>11</v>
      </c>
      <c r="J74" s="57">
        <v>4</v>
      </c>
      <c r="K74" s="58">
        <v>1</v>
      </c>
      <c r="L74" s="58"/>
      <c r="M74" s="59"/>
      <c r="N74" s="168"/>
      <c r="O74" s="169"/>
      <c r="P74" s="169"/>
      <c r="Q74" s="169"/>
      <c r="R74" s="169"/>
      <c r="S74" s="170"/>
      <c r="T74" s="170"/>
      <c r="U74" s="171"/>
      <c r="V74" s="60">
        <v>12</v>
      </c>
      <c r="W74" s="57">
        <v>8</v>
      </c>
      <c r="X74" s="57">
        <v>0</v>
      </c>
      <c r="Y74" s="57">
        <v>43</v>
      </c>
      <c r="Z74" s="57">
        <v>1</v>
      </c>
      <c r="AA74" s="58">
        <v>1</v>
      </c>
      <c r="AB74" s="58"/>
      <c r="AC74" s="59"/>
      <c r="AD74" s="60"/>
      <c r="AE74" s="57"/>
      <c r="AF74" s="57"/>
      <c r="AG74" s="57"/>
      <c r="AH74" s="57"/>
      <c r="AI74" s="58"/>
      <c r="AJ74" s="58"/>
      <c r="AK74" s="59"/>
      <c r="AL74" s="60">
        <v>1</v>
      </c>
      <c r="AM74" s="57" t="s">
        <v>220</v>
      </c>
      <c r="AN74" s="57">
        <v>0</v>
      </c>
      <c r="AO74" s="57">
        <v>32</v>
      </c>
      <c r="AP74" s="57">
        <v>3</v>
      </c>
      <c r="AQ74" s="58">
        <v>1</v>
      </c>
      <c r="AR74" s="58"/>
      <c r="AS74" s="59"/>
      <c r="AT74" s="62"/>
      <c r="AU74" s="64">
        <f aca="true" t="shared" si="18" ref="AU74:AU100">COUNT(F74,N74,V74,AD74,AL74)</f>
        <v>2</v>
      </c>
      <c r="AV74" s="65">
        <f aca="true" t="shared" si="19" ref="AV74:AV100">SUM(F74,N74,V74,AD74,AL74)</f>
        <v>13</v>
      </c>
      <c r="AW74" s="41"/>
      <c r="AX74" s="65">
        <f aca="true" t="shared" si="20" ref="AX74:AX100">MAX(F74,N74,V74,AD74,AL74)</f>
        <v>12</v>
      </c>
      <c r="AY74" s="179">
        <f aca="true" t="shared" si="21" ref="AY74:AY100">COUNTIF(F74,"&gt;=50")+COUNTIF(N74,"&gt;=50")+COUNTIF(V74,"&gt;=50")+COUNTIF(AD74,"&gt;=50")+COUNTIF(AL74,"&gt;=50")</f>
        <v>0</v>
      </c>
      <c r="AZ74" s="179">
        <f aca="true" t="shared" si="22" ref="AZ74:AZ100">COUNTIF(F74,"&gt;=100")+COUNTIF(N74,"&gt;=100")+COUNTIF(V74,"&gt;=100")+COUNTIF(AD74,"&gt;=100")+COUNTIF(AL74,"&gt;=100")</f>
        <v>0</v>
      </c>
      <c r="BA74" s="204">
        <f aca="true" t="shared" si="23" ref="BA74:BA100">IF(ISERROR(AV74/(AU74-AW74)),"-",(AV74/(AU74-AW74)))</f>
        <v>6.5</v>
      </c>
      <c r="BB74" s="64">
        <f aca="true" t="shared" si="24" ref="BB74:BB100">SUM(G74,O74,W74,AE74,AM74)</f>
        <v>8</v>
      </c>
      <c r="BC74" s="64">
        <f aca="true" t="shared" si="25" ref="BC74:BC100">SUM(H74,P74,X74,AF74,AN74)</f>
        <v>0</v>
      </c>
      <c r="BD74" s="64">
        <f aca="true" t="shared" si="26" ref="BD74:BD100">SUM(I74,Q74,Y74,AG74,AO74)</f>
        <v>86</v>
      </c>
      <c r="BE74" s="64">
        <f aca="true" t="shared" si="27" ref="BE74:BE100">SUM(J74,R74,Z74,AH74,AP74)</f>
        <v>8</v>
      </c>
      <c r="BF74" s="65">
        <f t="shared" si="17"/>
        <v>2</v>
      </c>
      <c r="BG74" s="65">
        <f aca="true" t="shared" si="28" ref="BG74:BG100">COUNTIF(K74,"&gt;=5")+COUNTIF(S74,"&gt;=5")+COUNTIF(AA74,"&gt;=5")+COUNTIF(AI74,"&gt;=5")+COUNTIF(AQ74,"&gt;=5")</f>
        <v>0</v>
      </c>
      <c r="BH74" s="67">
        <f aca="true" t="shared" si="29" ref="BH74:BH99">BD74/BB74</f>
        <v>10.75</v>
      </c>
      <c r="BI74" s="69">
        <f>BD74/BE74</f>
        <v>10.75</v>
      </c>
      <c r="BJ74" s="70">
        <f aca="true" t="shared" si="30" ref="BJ74:BJ100">SUM(K74,S74,AA74,AI74,AQ74)</f>
        <v>3</v>
      </c>
      <c r="BK74" s="70">
        <f aca="true" t="shared" si="31" ref="BK74:BK100">SUM(L74,T74,AB74,AJ74,AR74)</f>
        <v>0</v>
      </c>
      <c r="BL74" s="70">
        <f aca="true" t="shared" si="32" ref="BL74:BL100">SUM(M74,U74,AC74,AK74,AS74)</f>
        <v>0</v>
      </c>
      <c r="BM74" s="2"/>
    </row>
    <row r="75" spans="2:65" ht="11.25">
      <c r="B75" s="5">
        <v>59</v>
      </c>
      <c r="C75" s="5" t="s">
        <v>154</v>
      </c>
      <c r="D75" s="79" t="s">
        <v>1</v>
      </c>
      <c r="E75" s="77">
        <v>2</v>
      </c>
      <c r="F75" s="78"/>
      <c r="G75" s="57"/>
      <c r="H75" s="57"/>
      <c r="I75" s="57"/>
      <c r="J75" s="57"/>
      <c r="K75" s="58"/>
      <c r="L75" s="58"/>
      <c r="M75" s="59"/>
      <c r="N75" s="168"/>
      <c r="O75" s="169"/>
      <c r="P75" s="169"/>
      <c r="Q75" s="169"/>
      <c r="R75" s="169"/>
      <c r="S75" s="170"/>
      <c r="T75" s="170"/>
      <c r="U75" s="171"/>
      <c r="V75" s="60"/>
      <c r="W75" s="57"/>
      <c r="X75" s="57"/>
      <c r="Y75" s="57"/>
      <c r="Z75" s="57"/>
      <c r="AA75" s="58"/>
      <c r="AB75" s="58"/>
      <c r="AC75" s="59"/>
      <c r="AD75" s="60">
        <v>0</v>
      </c>
      <c r="AE75" s="57"/>
      <c r="AF75" s="57"/>
      <c r="AG75" s="57"/>
      <c r="AH75" s="57"/>
      <c r="AI75" s="58"/>
      <c r="AJ75" s="58"/>
      <c r="AK75" s="59"/>
      <c r="AL75" s="60">
        <v>2</v>
      </c>
      <c r="AM75" s="57"/>
      <c r="AN75" s="57"/>
      <c r="AO75" s="57"/>
      <c r="AP75" s="57"/>
      <c r="AQ75" s="58">
        <v>1</v>
      </c>
      <c r="AR75" s="58">
        <v>1</v>
      </c>
      <c r="AS75" s="59"/>
      <c r="AT75" s="62"/>
      <c r="AU75" s="64">
        <f t="shared" si="18"/>
        <v>2</v>
      </c>
      <c r="AV75" s="65">
        <f t="shared" si="19"/>
        <v>2</v>
      </c>
      <c r="AW75" s="41"/>
      <c r="AX75" s="65">
        <f t="shared" si="20"/>
        <v>2</v>
      </c>
      <c r="AY75" s="179">
        <f t="shared" si="21"/>
        <v>0</v>
      </c>
      <c r="AZ75" s="179">
        <f t="shared" si="22"/>
        <v>0</v>
      </c>
      <c r="BA75" s="204">
        <f t="shared" si="23"/>
        <v>1</v>
      </c>
      <c r="BB75" s="64">
        <f t="shared" si="24"/>
        <v>0</v>
      </c>
      <c r="BC75" s="64">
        <f t="shared" si="25"/>
        <v>0</v>
      </c>
      <c r="BD75" s="64">
        <f t="shared" si="26"/>
        <v>0</v>
      </c>
      <c r="BE75" s="64">
        <f t="shared" si="27"/>
        <v>0</v>
      </c>
      <c r="BF75" s="65">
        <f t="shared" si="17"/>
        <v>0</v>
      </c>
      <c r="BG75" s="65">
        <f t="shared" si="28"/>
        <v>0</v>
      </c>
      <c r="BH75" s="67"/>
      <c r="BI75" s="69"/>
      <c r="BJ75" s="70">
        <f t="shared" si="30"/>
        <v>1</v>
      </c>
      <c r="BK75" s="70">
        <f t="shared" si="31"/>
        <v>1</v>
      </c>
      <c r="BL75" s="70">
        <f t="shared" si="32"/>
        <v>0</v>
      </c>
      <c r="BM75" s="2"/>
    </row>
    <row r="76" spans="2:65" ht="11.25">
      <c r="B76" s="5">
        <v>60</v>
      </c>
      <c r="C76" s="11" t="s">
        <v>182</v>
      </c>
      <c r="D76" s="79" t="s">
        <v>1</v>
      </c>
      <c r="E76" s="77">
        <v>2</v>
      </c>
      <c r="F76" s="78"/>
      <c r="G76" s="57"/>
      <c r="H76" s="57"/>
      <c r="I76" s="57"/>
      <c r="J76" s="57"/>
      <c r="K76" s="58"/>
      <c r="L76" s="58"/>
      <c r="M76" s="59"/>
      <c r="N76" s="168"/>
      <c r="O76" s="169"/>
      <c r="P76" s="169"/>
      <c r="Q76" s="169"/>
      <c r="R76" s="169"/>
      <c r="S76" s="170"/>
      <c r="T76" s="170"/>
      <c r="U76" s="171"/>
      <c r="V76" s="60">
        <v>0</v>
      </c>
      <c r="W76" s="57">
        <v>7</v>
      </c>
      <c r="X76" s="57">
        <v>0</v>
      </c>
      <c r="Y76" s="57">
        <v>34</v>
      </c>
      <c r="Z76" s="57">
        <v>1</v>
      </c>
      <c r="AA76" s="58"/>
      <c r="AB76" s="58"/>
      <c r="AC76" s="59"/>
      <c r="AD76" s="60"/>
      <c r="AE76" s="57"/>
      <c r="AF76" s="57"/>
      <c r="AG76" s="57"/>
      <c r="AH76" s="57"/>
      <c r="AI76" s="58"/>
      <c r="AJ76" s="58"/>
      <c r="AK76" s="59"/>
      <c r="AL76" s="60"/>
      <c r="AM76" s="57">
        <v>8</v>
      </c>
      <c r="AN76" s="57">
        <v>1</v>
      </c>
      <c r="AO76" s="57">
        <v>21</v>
      </c>
      <c r="AP76" s="57">
        <v>3</v>
      </c>
      <c r="AQ76" s="58"/>
      <c r="AR76" s="58"/>
      <c r="AS76" s="59"/>
      <c r="AT76" s="62"/>
      <c r="AU76" s="64">
        <f t="shared" si="18"/>
        <v>1</v>
      </c>
      <c r="AV76" s="65">
        <f t="shared" si="19"/>
        <v>0</v>
      </c>
      <c r="AW76" s="41">
        <v>1</v>
      </c>
      <c r="AX76" s="65">
        <f t="shared" si="20"/>
        <v>0</v>
      </c>
      <c r="AY76" s="179">
        <f t="shared" si="21"/>
        <v>0</v>
      </c>
      <c r="AZ76" s="179">
        <f t="shared" si="22"/>
        <v>0</v>
      </c>
      <c r="BA76" s="204" t="str">
        <f t="shared" si="23"/>
        <v>-</v>
      </c>
      <c r="BB76" s="64">
        <f t="shared" si="24"/>
        <v>15</v>
      </c>
      <c r="BC76" s="64">
        <f t="shared" si="25"/>
        <v>1</v>
      </c>
      <c r="BD76" s="64">
        <f t="shared" si="26"/>
        <v>55</v>
      </c>
      <c r="BE76" s="64">
        <f t="shared" si="27"/>
        <v>4</v>
      </c>
      <c r="BF76" s="65">
        <f t="shared" si="17"/>
        <v>1</v>
      </c>
      <c r="BG76" s="65">
        <f t="shared" si="28"/>
        <v>0</v>
      </c>
      <c r="BH76" s="67">
        <f t="shared" si="29"/>
        <v>3.6666666666666665</v>
      </c>
      <c r="BI76" s="69">
        <f>BD76/BE76</f>
        <v>13.75</v>
      </c>
      <c r="BJ76" s="70">
        <f t="shared" si="30"/>
        <v>0</v>
      </c>
      <c r="BK76" s="70">
        <f t="shared" si="31"/>
        <v>0</v>
      </c>
      <c r="BL76" s="70">
        <f t="shared" si="32"/>
        <v>0</v>
      </c>
      <c r="BM76" s="2"/>
    </row>
    <row r="77" spans="2:65" ht="11.25">
      <c r="B77" s="5">
        <v>61</v>
      </c>
      <c r="C77" s="11" t="s">
        <v>158</v>
      </c>
      <c r="D77" s="79" t="s">
        <v>1</v>
      </c>
      <c r="E77" s="77">
        <v>1</v>
      </c>
      <c r="F77" s="78"/>
      <c r="G77" s="57"/>
      <c r="H77" s="57"/>
      <c r="I77" s="57"/>
      <c r="J77" s="57"/>
      <c r="K77" s="58"/>
      <c r="L77" s="58"/>
      <c r="M77" s="59"/>
      <c r="N77" s="168"/>
      <c r="O77" s="169"/>
      <c r="P77" s="169"/>
      <c r="Q77" s="169"/>
      <c r="R77" s="169"/>
      <c r="S77" s="170"/>
      <c r="T77" s="170"/>
      <c r="U77" s="171"/>
      <c r="V77" s="60"/>
      <c r="W77" s="57"/>
      <c r="X77" s="57"/>
      <c r="Y77" s="57"/>
      <c r="Z77" s="57"/>
      <c r="AA77" s="58"/>
      <c r="AB77" s="58"/>
      <c r="AC77" s="59"/>
      <c r="AD77" s="60">
        <v>11</v>
      </c>
      <c r="AE77" s="57">
        <v>4</v>
      </c>
      <c r="AF77" s="57">
        <v>0</v>
      </c>
      <c r="AG77" s="57">
        <v>23</v>
      </c>
      <c r="AH77" s="57">
        <v>0</v>
      </c>
      <c r="AI77" s="58">
        <v>1</v>
      </c>
      <c r="AJ77" s="58"/>
      <c r="AK77" s="59"/>
      <c r="AL77" s="60"/>
      <c r="AM77" s="57"/>
      <c r="AN77" s="57"/>
      <c r="AO77" s="57"/>
      <c r="AP77" s="57"/>
      <c r="AQ77" s="58"/>
      <c r="AR77" s="58"/>
      <c r="AS77" s="59"/>
      <c r="AT77" s="62"/>
      <c r="AU77" s="64">
        <f t="shared" si="18"/>
        <v>1</v>
      </c>
      <c r="AV77" s="65">
        <f t="shared" si="19"/>
        <v>11</v>
      </c>
      <c r="AW77" s="41"/>
      <c r="AX77" s="65">
        <f t="shared" si="20"/>
        <v>11</v>
      </c>
      <c r="AY77" s="179">
        <f t="shared" si="21"/>
        <v>0</v>
      </c>
      <c r="AZ77" s="179">
        <f t="shared" si="22"/>
        <v>0</v>
      </c>
      <c r="BA77" s="204">
        <f t="shared" si="23"/>
        <v>11</v>
      </c>
      <c r="BB77" s="64">
        <f t="shared" si="24"/>
        <v>4</v>
      </c>
      <c r="BC77" s="64">
        <f t="shared" si="25"/>
        <v>0</v>
      </c>
      <c r="BD77" s="64">
        <f t="shared" si="26"/>
        <v>23</v>
      </c>
      <c r="BE77" s="64">
        <f t="shared" si="27"/>
        <v>0</v>
      </c>
      <c r="BF77" s="65">
        <f t="shared" si="17"/>
        <v>0</v>
      </c>
      <c r="BG77" s="65">
        <f t="shared" si="28"/>
        <v>0</v>
      </c>
      <c r="BH77" s="67">
        <f t="shared" si="29"/>
        <v>5.75</v>
      </c>
      <c r="BI77" s="69"/>
      <c r="BJ77" s="70">
        <f t="shared" si="30"/>
        <v>1</v>
      </c>
      <c r="BK77" s="70">
        <f t="shared" si="31"/>
        <v>0</v>
      </c>
      <c r="BL77" s="70">
        <f t="shared" si="32"/>
        <v>0</v>
      </c>
      <c r="BM77" s="2"/>
    </row>
    <row r="78" spans="2:65" ht="11.25">
      <c r="B78" s="5">
        <v>62</v>
      </c>
      <c r="C78" s="11" t="s">
        <v>174</v>
      </c>
      <c r="D78" s="79" t="s">
        <v>1</v>
      </c>
      <c r="E78" s="77">
        <v>4</v>
      </c>
      <c r="F78" s="78">
        <v>28</v>
      </c>
      <c r="G78" s="57"/>
      <c r="H78" s="57"/>
      <c r="I78" s="57"/>
      <c r="J78" s="57"/>
      <c r="K78" s="58"/>
      <c r="L78" s="58"/>
      <c r="M78" s="59"/>
      <c r="N78" s="168"/>
      <c r="O78" s="169"/>
      <c r="P78" s="169"/>
      <c r="Q78" s="169"/>
      <c r="R78" s="169"/>
      <c r="S78" s="170"/>
      <c r="T78" s="170"/>
      <c r="U78" s="171"/>
      <c r="V78" s="60">
        <v>82</v>
      </c>
      <c r="W78" s="57"/>
      <c r="X78" s="57"/>
      <c r="Y78" s="57"/>
      <c r="Z78" s="57"/>
      <c r="AA78" s="58">
        <v>1</v>
      </c>
      <c r="AB78" s="58"/>
      <c r="AC78" s="59"/>
      <c r="AD78" s="60">
        <v>64</v>
      </c>
      <c r="AE78" s="57">
        <v>2</v>
      </c>
      <c r="AF78" s="57">
        <v>0</v>
      </c>
      <c r="AG78" s="57">
        <v>15</v>
      </c>
      <c r="AH78" s="57">
        <v>0</v>
      </c>
      <c r="AI78" s="58"/>
      <c r="AJ78" s="58"/>
      <c r="AK78" s="59"/>
      <c r="AL78" s="60">
        <v>12</v>
      </c>
      <c r="AM78" s="57"/>
      <c r="AN78" s="57"/>
      <c r="AO78" s="57"/>
      <c r="AP78" s="57"/>
      <c r="AQ78" s="58"/>
      <c r="AR78" s="58"/>
      <c r="AS78" s="59"/>
      <c r="AT78" s="62"/>
      <c r="AU78" s="64">
        <f t="shared" si="18"/>
        <v>4</v>
      </c>
      <c r="AV78" s="65">
        <f t="shared" si="19"/>
        <v>186</v>
      </c>
      <c r="AW78" s="41">
        <v>1</v>
      </c>
      <c r="AX78" s="65">
        <f t="shared" si="20"/>
        <v>82</v>
      </c>
      <c r="AY78" s="179">
        <f t="shared" si="21"/>
        <v>2</v>
      </c>
      <c r="AZ78" s="179">
        <f t="shared" si="22"/>
        <v>0</v>
      </c>
      <c r="BA78" s="204">
        <f t="shared" si="23"/>
        <v>62</v>
      </c>
      <c r="BB78" s="64">
        <f t="shared" si="24"/>
        <v>2</v>
      </c>
      <c r="BC78" s="64">
        <f t="shared" si="25"/>
        <v>0</v>
      </c>
      <c r="BD78" s="64">
        <f t="shared" si="26"/>
        <v>15</v>
      </c>
      <c r="BE78" s="64">
        <f t="shared" si="27"/>
        <v>0</v>
      </c>
      <c r="BF78" s="65">
        <f t="shared" si="17"/>
        <v>0</v>
      </c>
      <c r="BG78" s="65">
        <f t="shared" si="28"/>
        <v>0</v>
      </c>
      <c r="BH78" s="67">
        <f t="shared" si="29"/>
        <v>7.5</v>
      </c>
      <c r="BI78" s="69"/>
      <c r="BJ78" s="70">
        <f t="shared" si="30"/>
        <v>1</v>
      </c>
      <c r="BK78" s="70">
        <f t="shared" si="31"/>
        <v>0</v>
      </c>
      <c r="BL78" s="70">
        <f t="shared" si="32"/>
        <v>0</v>
      </c>
      <c r="BM78" s="2"/>
    </row>
    <row r="79" spans="2:65" ht="11.25">
      <c r="B79" s="5">
        <v>63</v>
      </c>
      <c r="C79" s="11" t="s">
        <v>181</v>
      </c>
      <c r="D79" s="79" t="s">
        <v>1</v>
      </c>
      <c r="E79" s="77">
        <v>2</v>
      </c>
      <c r="F79" s="78"/>
      <c r="G79" s="57"/>
      <c r="H79" s="57"/>
      <c r="I79" s="57"/>
      <c r="J79" s="57"/>
      <c r="K79" s="58"/>
      <c r="L79" s="58"/>
      <c r="M79" s="59"/>
      <c r="N79" s="168"/>
      <c r="O79" s="169"/>
      <c r="P79" s="169"/>
      <c r="Q79" s="169"/>
      <c r="R79" s="169"/>
      <c r="S79" s="170"/>
      <c r="T79" s="170"/>
      <c r="U79" s="171"/>
      <c r="V79" s="60">
        <v>6</v>
      </c>
      <c r="W79" s="57"/>
      <c r="X79" s="57"/>
      <c r="Y79" s="57"/>
      <c r="Z79" s="57"/>
      <c r="AA79" s="58"/>
      <c r="AB79" s="58"/>
      <c r="AC79" s="59"/>
      <c r="AD79" s="60"/>
      <c r="AE79" s="57"/>
      <c r="AF79" s="57"/>
      <c r="AG79" s="57"/>
      <c r="AH79" s="57"/>
      <c r="AI79" s="58"/>
      <c r="AJ79" s="58"/>
      <c r="AK79" s="59"/>
      <c r="AL79" s="60"/>
      <c r="AM79" s="57"/>
      <c r="AN79" s="57"/>
      <c r="AO79" s="57"/>
      <c r="AP79" s="57"/>
      <c r="AQ79" s="58">
        <v>1</v>
      </c>
      <c r="AR79" s="58"/>
      <c r="AS79" s="59"/>
      <c r="AT79" s="62"/>
      <c r="AU79" s="64">
        <f t="shared" si="18"/>
        <v>1</v>
      </c>
      <c r="AV79" s="65">
        <f t="shared" si="19"/>
        <v>6</v>
      </c>
      <c r="AW79" s="41"/>
      <c r="AX79" s="65">
        <f t="shared" si="20"/>
        <v>6</v>
      </c>
      <c r="AY79" s="179">
        <f t="shared" si="21"/>
        <v>0</v>
      </c>
      <c r="AZ79" s="179">
        <f t="shared" si="22"/>
        <v>0</v>
      </c>
      <c r="BA79" s="204">
        <f t="shared" si="23"/>
        <v>6</v>
      </c>
      <c r="BB79" s="64">
        <f t="shared" si="24"/>
        <v>0</v>
      </c>
      <c r="BC79" s="64">
        <f t="shared" si="25"/>
        <v>0</v>
      </c>
      <c r="BD79" s="64">
        <f t="shared" si="26"/>
        <v>0</v>
      </c>
      <c r="BE79" s="64">
        <f t="shared" si="27"/>
        <v>0</v>
      </c>
      <c r="BF79" s="65">
        <f aca="true" t="shared" si="33" ref="BF79:BF100">COUNTIF(J79,"&gt;=3")+COUNTIF(R79,"&gt;=3")+COUNTIF(Z79,"&gt;=3")+COUNTIF(AH79,"&gt;=3")+COUNTIF(AP79,"&gt;=3")</f>
        <v>0</v>
      </c>
      <c r="BG79" s="65">
        <f t="shared" si="28"/>
        <v>0</v>
      </c>
      <c r="BH79" s="67"/>
      <c r="BI79" s="69"/>
      <c r="BJ79" s="70">
        <f t="shared" si="30"/>
        <v>1</v>
      </c>
      <c r="BK79" s="70">
        <f t="shared" si="31"/>
        <v>0</v>
      </c>
      <c r="BL79" s="70">
        <f t="shared" si="32"/>
        <v>0</v>
      </c>
      <c r="BM79" s="2"/>
    </row>
    <row r="80" spans="2:65" ht="11.25">
      <c r="B80" s="5">
        <v>64</v>
      </c>
      <c r="C80" s="11" t="s">
        <v>161</v>
      </c>
      <c r="D80" s="79" t="s">
        <v>1</v>
      </c>
      <c r="E80" s="77">
        <v>1</v>
      </c>
      <c r="F80" s="78"/>
      <c r="G80" s="57"/>
      <c r="H80" s="57"/>
      <c r="I80" s="57"/>
      <c r="J80" s="57"/>
      <c r="K80" s="58"/>
      <c r="L80" s="58"/>
      <c r="M80" s="59"/>
      <c r="N80" s="168"/>
      <c r="O80" s="169"/>
      <c r="P80" s="169"/>
      <c r="Q80" s="169"/>
      <c r="R80" s="169"/>
      <c r="S80" s="170"/>
      <c r="T80" s="170"/>
      <c r="U80" s="171"/>
      <c r="V80" s="60"/>
      <c r="W80" s="57"/>
      <c r="X80" s="57"/>
      <c r="Y80" s="57"/>
      <c r="Z80" s="57"/>
      <c r="AA80" s="58"/>
      <c r="AB80" s="58"/>
      <c r="AC80" s="59"/>
      <c r="AD80" s="60">
        <v>0</v>
      </c>
      <c r="AE80" s="57"/>
      <c r="AF80" s="57"/>
      <c r="AG80" s="57"/>
      <c r="AH80" s="57"/>
      <c r="AI80" s="58"/>
      <c r="AJ80" s="58"/>
      <c r="AK80" s="59"/>
      <c r="AL80" s="60"/>
      <c r="AM80" s="57"/>
      <c r="AN80" s="57"/>
      <c r="AO80" s="57"/>
      <c r="AP80" s="57"/>
      <c r="AQ80" s="58"/>
      <c r="AR80" s="58"/>
      <c r="AS80" s="59"/>
      <c r="AT80" s="62"/>
      <c r="AU80" s="64">
        <f t="shared" si="18"/>
        <v>1</v>
      </c>
      <c r="AV80" s="65">
        <f t="shared" si="19"/>
        <v>0</v>
      </c>
      <c r="AW80" s="41"/>
      <c r="AX80" s="65">
        <f t="shared" si="20"/>
        <v>0</v>
      </c>
      <c r="AY80" s="179">
        <f t="shared" si="21"/>
        <v>0</v>
      </c>
      <c r="AZ80" s="179">
        <f t="shared" si="22"/>
        <v>0</v>
      </c>
      <c r="BA80" s="204">
        <f t="shared" si="23"/>
        <v>0</v>
      </c>
      <c r="BB80" s="64">
        <f t="shared" si="24"/>
        <v>0</v>
      </c>
      <c r="BC80" s="64">
        <f t="shared" si="25"/>
        <v>0</v>
      </c>
      <c r="BD80" s="64">
        <f t="shared" si="26"/>
        <v>0</v>
      </c>
      <c r="BE80" s="64">
        <f t="shared" si="27"/>
        <v>0</v>
      </c>
      <c r="BF80" s="65">
        <f t="shared" si="33"/>
        <v>0</v>
      </c>
      <c r="BG80" s="65">
        <f t="shared" si="28"/>
        <v>0</v>
      </c>
      <c r="BH80" s="67"/>
      <c r="BI80" s="69"/>
      <c r="BJ80" s="70">
        <f t="shared" si="30"/>
        <v>0</v>
      </c>
      <c r="BK80" s="70">
        <f t="shared" si="31"/>
        <v>0</v>
      </c>
      <c r="BL80" s="70">
        <f t="shared" si="32"/>
        <v>0</v>
      </c>
      <c r="BM80" s="2"/>
    </row>
    <row r="81" spans="2:65" ht="11.25">
      <c r="B81" s="5">
        <v>65</v>
      </c>
      <c r="C81" s="181" t="s">
        <v>162</v>
      </c>
      <c r="D81" s="79" t="s">
        <v>1</v>
      </c>
      <c r="E81" s="77">
        <v>2</v>
      </c>
      <c r="F81" s="78"/>
      <c r="G81" s="57"/>
      <c r="H81" s="57"/>
      <c r="I81" s="57"/>
      <c r="J81" s="57"/>
      <c r="K81" s="58"/>
      <c r="L81" s="58"/>
      <c r="M81" s="59"/>
      <c r="N81" s="168"/>
      <c r="O81" s="169"/>
      <c r="P81" s="169"/>
      <c r="Q81" s="169"/>
      <c r="R81" s="169"/>
      <c r="S81" s="170"/>
      <c r="T81" s="170"/>
      <c r="U81" s="171"/>
      <c r="V81" s="60"/>
      <c r="W81" s="57"/>
      <c r="X81" s="57"/>
      <c r="Y81" s="57"/>
      <c r="Z81" s="57"/>
      <c r="AA81" s="58"/>
      <c r="AB81" s="58"/>
      <c r="AC81" s="59"/>
      <c r="AD81" s="60"/>
      <c r="AE81" s="57"/>
      <c r="AF81" s="57"/>
      <c r="AG81" s="57"/>
      <c r="AH81" s="57"/>
      <c r="AI81" s="58"/>
      <c r="AJ81" s="58"/>
      <c r="AK81" s="59"/>
      <c r="AL81" s="60">
        <v>7</v>
      </c>
      <c r="AM81" s="57"/>
      <c r="AN81" s="57"/>
      <c r="AO81" s="57"/>
      <c r="AP81" s="57"/>
      <c r="AQ81" s="58"/>
      <c r="AR81" s="58"/>
      <c r="AS81" s="59"/>
      <c r="AT81" s="62"/>
      <c r="AU81" s="64">
        <f t="shared" si="18"/>
        <v>1</v>
      </c>
      <c r="AV81" s="65">
        <f t="shared" si="19"/>
        <v>7</v>
      </c>
      <c r="AW81" s="41"/>
      <c r="AX81" s="65">
        <f t="shared" si="20"/>
        <v>7</v>
      </c>
      <c r="AY81" s="179">
        <f t="shared" si="21"/>
        <v>0</v>
      </c>
      <c r="AZ81" s="179">
        <f t="shared" si="22"/>
        <v>0</v>
      </c>
      <c r="BA81" s="204">
        <f t="shared" si="23"/>
        <v>7</v>
      </c>
      <c r="BB81" s="64">
        <f t="shared" si="24"/>
        <v>0</v>
      </c>
      <c r="BC81" s="64">
        <f t="shared" si="25"/>
        <v>0</v>
      </c>
      <c r="BD81" s="64">
        <f t="shared" si="26"/>
        <v>0</v>
      </c>
      <c r="BE81" s="64">
        <f t="shared" si="27"/>
        <v>0</v>
      </c>
      <c r="BF81" s="65">
        <f t="shared" si="33"/>
        <v>0</v>
      </c>
      <c r="BG81" s="65">
        <f t="shared" si="28"/>
        <v>0</v>
      </c>
      <c r="BH81" s="67"/>
      <c r="BI81" s="69"/>
      <c r="BJ81" s="70">
        <f t="shared" si="30"/>
        <v>0</v>
      </c>
      <c r="BK81" s="70">
        <f t="shared" si="31"/>
        <v>0</v>
      </c>
      <c r="BL81" s="70">
        <f t="shared" si="32"/>
        <v>0</v>
      </c>
      <c r="BM81" s="2"/>
    </row>
    <row r="82" spans="2:65" ht="11.25">
      <c r="B82" s="5">
        <v>66</v>
      </c>
      <c r="C82" s="5" t="s">
        <v>95</v>
      </c>
      <c r="D82" s="163" t="s">
        <v>2</v>
      </c>
      <c r="E82" s="77">
        <v>1</v>
      </c>
      <c r="F82" s="172"/>
      <c r="G82" s="169"/>
      <c r="H82" s="169"/>
      <c r="I82" s="169"/>
      <c r="J82" s="169"/>
      <c r="K82" s="170"/>
      <c r="L82" s="170"/>
      <c r="M82" s="171"/>
      <c r="N82" s="63"/>
      <c r="O82" s="57"/>
      <c r="P82" s="57"/>
      <c r="Q82" s="57"/>
      <c r="R82" s="57"/>
      <c r="S82" s="58"/>
      <c r="T82" s="58"/>
      <c r="U82" s="59"/>
      <c r="V82" s="63"/>
      <c r="W82" s="57"/>
      <c r="X82" s="57"/>
      <c r="Y82" s="57"/>
      <c r="Z82" s="57"/>
      <c r="AA82" s="58"/>
      <c r="AB82" s="58"/>
      <c r="AC82" s="59"/>
      <c r="AD82" s="63"/>
      <c r="AE82" s="57"/>
      <c r="AF82" s="57"/>
      <c r="AG82" s="57"/>
      <c r="AH82" s="57"/>
      <c r="AI82" s="58"/>
      <c r="AJ82" s="58"/>
      <c r="AK82" s="59"/>
      <c r="AL82" s="63">
        <v>13</v>
      </c>
      <c r="AM82" s="57">
        <v>8</v>
      </c>
      <c r="AN82" s="57">
        <v>2</v>
      </c>
      <c r="AO82" s="57">
        <v>12</v>
      </c>
      <c r="AP82" s="57">
        <v>1</v>
      </c>
      <c r="AQ82" s="58">
        <v>1</v>
      </c>
      <c r="AR82" s="58"/>
      <c r="AS82" s="59"/>
      <c r="AT82" s="62"/>
      <c r="AU82" s="64">
        <f t="shared" si="18"/>
        <v>1</v>
      </c>
      <c r="AV82" s="65">
        <f t="shared" si="19"/>
        <v>13</v>
      </c>
      <c r="AW82" s="41">
        <v>1</v>
      </c>
      <c r="AX82" s="65">
        <f t="shared" si="20"/>
        <v>13</v>
      </c>
      <c r="AY82" s="179">
        <f t="shared" si="21"/>
        <v>0</v>
      </c>
      <c r="AZ82" s="179">
        <f t="shared" si="22"/>
        <v>0</v>
      </c>
      <c r="BA82" s="204" t="str">
        <f t="shared" si="23"/>
        <v>-</v>
      </c>
      <c r="BB82" s="64">
        <f t="shared" si="24"/>
        <v>8</v>
      </c>
      <c r="BC82" s="64">
        <f t="shared" si="25"/>
        <v>2</v>
      </c>
      <c r="BD82" s="64">
        <f t="shared" si="26"/>
        <v>12</v>
      </c>
      <c r="BE82" s="64">
        <f t="shared" si="27"/>
        <v>1</v>
      </c>
      <c r="BF82" s="65">
        <f t="shared" si="33"/>
        <v>0</v>
      </c>
      <c r="BG82" s="65">
        <f t="shared" si="28"/>
        <v>0</v>
      </c>
      <c r="BH82" s="67">
        <f t="shared" si="29"/>
        <v>1.5</v>
      </c>
      <c r="BI82" s="69">
        <f>BD82/BE82</f>
        <v>12</v>
      </c>
      <c r="BJ82" s="70">
        <f t="shared" si="30"/>
        <v>1</v>
      </c>
      <c r="BK82" s="70">
        <f t="shared" si="31"/>
        <v>0</v>
      </c>
      <c r="BL82" s="70">
        <f t="shared" si="32"/>
        <v>0</v>
      </c>
      <c r="BM82" s="2"/>
    </row>
    <row r="83" spans="2:65" ht="11.25">
      <c r="B83" s="5">
        <v>67</v>
      </c>
      <c r="C83" s="5" t="s">
        <v>96</v>
      </c>
      <c r="D83" s="163" t="s">
        <v>2</v>
      </c>
      <c r="E83" s="77">
        <v>2</v>
      </c>
      <c r="F83" s="172"/>
      <c r="G83" s="169"/>
      <c r="H83" s="169"/>
      <c r="I83" s="169"/>
      <c r="J83" s="169"/>
      <c r="K83" s="170"/>
      <c r="L83" s="170"/>
      <c r="M83" s="171"/>
      <c r="N83" s="63"/>
      <c r="O83" s="57"/>
      <c r="P83" s="57"/>
      <c r="Q83" s="57"/>
      <c r="R83" s="57"/>
      <c r="S83" s="58"/>
      <c r="T83" s="58"/>
      <c r="U83" s="59"/>
      <c r="V83" s="78">
        <v>29</v>
      </c>
      <c r="W83" s="57">
        <v>5</v>
      </c>
      <c r="X83" s="57">
        <v>0</v>
      </c>
      <c r="Y83" s="57">
        <v>20</v>
      </c>
      <c r="Z83" s="57">
        <v>1</v>
      </c>
      <c r="AA83" s="58"/>
      <c r="AB83" s="58"/>
      <c r="AC83" s="59"/>
      <c r="AD83" s="63">
        <v>6</v>
      </c>
      <c r="AE83" s="57">
        <v>7</v>
      </c>
      <c r="AF83" s="57">
        <v>0</v>
      </c>
      <c r="AG83" s="57">
        <v>86</v>
      </c>
      <c r="AH83" s="57">
        <v>1</v>
      </c>
      <c r="AI83" s="58"/>
      <c r="AJ83" s="58"/>
      <c r="AK83" s="59"/>
      <c r="AL83" s="63"/>
      <c r="AM83" s="57"/>
      <c r="AN83" s="57"/>
      <c r="AO83" s="57"/>
      <c r="AP83" s="57"/>
      <c r="AQ83" s="58"/>
      <c r="AR83" s="58"/>
      <c r="AS83" s="59"/>
      <c r="AT83" s="62"/>
      <c r="AU83" s="64">
        <f t="shared" si="18"/>
        <v>2</v>
      </c>
      <c r="AV83" s="65">
        <f t="shared" si="19"/>
        <v>35</v>
      </c>
      <c r="AW83" s="41"/>
      <c r="AX83" s="65">
        <f t="shared" si="20"/>
        <v>29</v>
      </c>
      <c r="AY83" s="179">
        <f t="shared" si="21"/>
        <v>0</v>
      </c>
      <c r="AZ83" s="179">
        <f t="shared" si="22"/>
        <v>0</v>
      </c>
      <c r="BA83" s="204">
        <f t="shared" si="23"/>
        <v>17.5</v>
      </c>
      <c r="BB83" s="64">
        <f t="shared" si="24"/>
        <v>12</v>
      </c>
      <c r="BC83" s="64">
        <f t="shared" si="25"/>
        <v>0</v>
      </c>
      <c r="BD83" s="64">
        <f t="shared" si="26"/>
        <v>106</v>
      </c>
      <c r="BE83" s="64">
        <f t="shared" si="27"/>
        <v>2</v>
      </c>
      <c r="BF83" s="65">
        <f t="shared" si="33"/>
        <v>0</v>
      </c>
      <c r="BG83" s="65">
        <f t="shared" si="28"/>
        <v>0</v>
      </c>
      <c r="BH83" s="67">
        <f t="shared" si="29"/>
        <v>8.833333333333334</v>
      </c>
      <c r="BI83" s="69">
        <f>BD83/BE83</f>
        <v>53</v>
      </c>
      <c r="BJ83" s="70">
        <f t="shared" si="30"/>
        <v>0</v>
      </c>
      <c r="BK83" s="70">
        <f t="shared" si="31"/>
        <v>0</v>
      </c>
      <c r="BL83" s="70">
        <f t="shared" si="32"/>
        <v>0</v>
      </c>
      <c r="BM83" s="2"/>
    </row>
    <row r="84" spans="2:65" ht="11.25">
      <c r="B84" s="5">
        <v>68</v>
      </c>
      <c r="C84" s="5" t="s">
        <v>169</v>
      </c>
      <c r="D84" s="163" t="s">
        <v>2</v>
      </c>
      <c r="E84" s="77">
        <v>2</v>
      </c>
      <c r="F84" s="172"/>
      <c r="G84" s="169"/>
      <c r="H84" s="169"/>
      <c r="I84" s="169"/>
      <c r="J84" s="169"/>
      <c r="K84" s="170"/>
      <c r="L84" s="170"/>
      <c r="M84" s="171"/>
      <c r="N84" s="63">
        <v>1</v>
      </c>
      <c r="O84" s="57"/>
      <c r="P84" s="57"/>
      <c r="Q84" s="57"/>
      <c r="R84" s="57"/>
      <c r="S84" s="58">
        <v>1</v>
      </c>
      <c r="T84" s="58"/>
      <c r="U84" s="59"/>
      <c r="V84" s="78"/>
      <c r="W84" s="57"/>
      <c r="X84" s="57"/>
      <c r="Y84" s="57"/>
      <c r="Z84" s="57"/>
      <c r="AA84" s="58"/>
      <c r="AB84" s="58"/>
      <c r="AC84" s="59"/>
      <c r="AD84" s="63">
        <v>11</v>
      </c>
      <c r="AE84" s="57">
        <v>2</v>
      </c>
      <c r="AF84" s="57">
        <v>0</v>
      </c>
      <c r="AG84" s="57">
        <v>61</v>
      </c>
      <c r="AH84" s="57">
        <v>0</v>
      </c>
      <c r="AI84" s="58"/>
      <c r="AJ84" s="58"/>
      <c r="AK84" s="59"/>
      <c r="AL84" s="63"/>
      <c r="AM84" s="57"/>
      <c r="AN84" s="57"/>
      <c r="AO84" s="57"/>
      <c r="AP84" s="57"/>
      <c r="AQ84" s="58"/>
      <c r="AR84" s="58"/>
      <c r="AS84" s="59"/>
      <c r="AT84" s="62"/>
      <c r="AU84" s="64">
        <f t="shared" si="18"/>
        <v>2</v>
      </c>
      <c r="AV84" s="65">
        <f t="shared" si="19"/>
        <v>12</v>
      </c>
      <c r="AW84" s="41"/>
      <c r="AX84" s="65">
        <f t="shared" si="20"/>
        <v>11</v>
      </c>
      <c r="AY84" s="179">
        <f t="shared" si="21"/>
        <v>0</v>
      </c>
      <c r="AZ84" s="179">
        <f t="shared" si="22"/>
        <v>0</v>
      </c>
      <c r="BA84" s="204">
        <f t="shared" si="23"/>
        <v>6</v>
      </c>
      <c r="BB84" s="64">
        <f t="shared" si="24"/>
        <v>2</v>
      </c>
      <c r="BC84" s="64">
        <f t="shared" si="25"/>
        <v>0</v>
      </c>
      <c r="BD84" s="64">
        <f t="shared" si="26"/>
        <v>61</v>
      </c>
      <c r="BE84" s="64">
        <f t="shared" si="27"/>
        <v>0</v>
      </c>
      <c r="BF84" s="65">
        <f t="shared" si="33"/>
        <v>0</v>
      </c>
      <c r="BG84" s="65">
        <f t="shared" si="28"/>
        <v>0</v>
      </c>
      <c r="BH84" s="67">
        <f t="shared" si="29"/>
        <v>30.5</v>
      </c>
      <c r="BI84" s="69"/>
      <c r="BJ84" s="70">
        <f t="shared" si="30"/>
        <v>1</v>
      </c>
      <c r="BK84" s="70">
        <f t="shared" si="31"/>
        <v>0</v>
      </c>
      <c r="BL84" s="70">
        <f t="shared" si="32"/>
        <v>0</v>
      </c>
      <c r="BM84" s="2"/>
    </row>
    <row r="85" spans="2:65" ht="11.25">
      <c r="B85" s="5">
        <v>69</v>
      </c>
      <c r="C85" s="5" t="s">
        <v>97</v>
      </c>
      <c r="D85" s="163" t="s">
        <v>2</v>
      </c>
      <c r="E85" s="77">
        <v>3</v>
      </c>
      <c r="F85" s="172"/>
      <c r="G85" s="169"/>
      <c r="H85" s="169"/>
      <c r="I85" s="169"/>
      <c r="J85" s="169"/>
      <c r="K85" s="170"/>
      <c r="L85" s="170"/>
      <c r="M85" s="171"/>
      <c r="N85" s="63">
        <v>1</v>
      </c>
      <c r="O85" s="57"/>
      <c r="P85" s="57"/>
      <c r="Q85" s="57"/>
      <c r="R85" s="57"/>
      <c r="S85" s="58"/>
      <c r="T85" s="58"/>
      <c r="U85" s="59"/>
      <c r="V85" s="78">
        <v>9</v>
      </c>
      <c r="W85" s="57"/>
      <c r="X85" s="57"/>
      <c r="Y85" s="57"/>
      <c r="Z85" s="57"/>
      <c r="AA85" s="58"/>
      <c r="AB85" s="58"/>
      <c r="AC85" s="59"/>
      <c r="AD85" s="63"/>
      <c r="AE85" s="57"/>
      <c r="AF85" s="57"/>
      <c r="AG85" s="57"/>
      <c r="AH85" s="57"/>
      <c r="AI85" s="58"/>
      <c r="AJ85" s="58"/>
      <c r="AK85" s="59"/>
      <c r="AL85" s="63">
        <v>1</v>
      </c>
      <c r="AM85" s="57"/>
      <c r="AN85" s="57"/>
      <c r="AO85" s="57"/>
      <c r="AP85" s="57"/>
      <c r="AQ85" s="58">
        <v>1</v>
      </c>
      <c r="AR85" s="58"/>
      <c r="AS85" s="59"/>
      <c r="AT85" s="62"/>
      <c r="AU85" s="64">
        <f t="shared" si="18"/>
        <v>3</v>
      </c>
      <c r="AV85" s="65">
        <f t="shared" si="19"/>
        <v>11</v>
      </c>
      <c r="AW85" s="41"/>
      <c r="AX85" s="65">
        <f t="shared" si="20"/>
        <v>9</v>
      </c>
      <c r="AY85" s="179">
        <f t="shared" si="21"/>
        <v>0</v>
      </c>
      <c r="AZ85" s="179">
        <f t="shared" si="22"/>
        <v>0</v>
      </c>
      <c r="BA85" s="204">
        <f t="shared" si="23"/>
        <v>3.6666666666666665</v>
      </c>
      <c r="BB85" s="64">
        <f t="shared" si="24"/>
        <v>0</v>
      </c>
      <c r="BC85" s="64">
        <f t="shared" si="25"/>
        <v>0</v>
      </c>
      <c r="BD85" s="64">
        <f t="shared" si="26"/>
        <v>0</v>
      </c>
      <c r="BE85" s="64">
        <f t="shared" si="27"/>
        <v>0</v>
      </c>
      <c r="BF85" s="65">
        <f t="shared" si="33"/>
        <v>0</v>
      </c>
      <c r="BG85" s="65">
        <f t="shared" si="28"/>
        <v>0</v>
      </c>
      <c r="BH85" s="67"/>
      <c r="BI85" s="69"/>
      <c r="BJ85" s="70">
        <f t="shared" si="30"/>
        <v>1</v>
      </c>
      <c r="BK85" s="70">
        <f t="shared" si="31"/>
        <v>0</v>
      </c>
      <c r="BL85" s="70">
        <f t="shared" si="32"/>
        <v>0</v>
      </c>
      <c r="BM85" s="2"/>
    </row>
    <row r="86" spans="2:65" ht="11.25">
      <c r="B86" s="5">
        <v>70</v>
      </c>
      <c r="C86" s="5" t="s">
        <v>98</v>
      </c>
      <c r="D86" s="163" t="s">
        <v>2</v>
      </c>
      <c r="E86" s="77">
        <v>3</v>
      </c>
      <c r="F86" s="172"/>
      <c r="G86" s="169"/>
      <c r="H86" s="169"/>
      <c r="I86" s="169"/>
      <c r="J86" s="169"/>
      <c r="K86" s="170"/>
      <c r="L86" s="170"/>
      <c r="M86" s="171"/>
      <c r="N86" s="63">
        <v>12</v>
      </c>
      <c r="O86" s="57">
        <v>6</v>
      </c>
      <c r="P86" s="57">
        <v>0</v>
      </c>
      <c r="Q86" s="57">
        <v>33</v>
      </c>
      <c r="R86" s="57">
        <v>1</v>
      </c>
      <c r="S86" s="58"/>
      <c r="T86" s="58"/>
      <c r="U86" s="59"/>
      <c r="V86" s="78">
        <v>37</v>
      </c>
      <c r="W86" s="57">
        <v>7</v>
      </c>
      <c r="X86" s="57">
        <v>0</v>
      </c>
      <c r="Y86" s="57">
        <v>52</v>
      </c>
      <c r="Z86" s="57">
        <v>2</v>
      </c>
      <c r="AA86" s="58"/>
      <c r="AB86" s="58"/>
      <c r="AC86" s="59"/>
      <c r="AD86" s="63"/>
      <c r="AE86" s="57"/>
      <c r="AF86" s="57"/>
      <c r="AG86" s="57"/>
      <c r="AH86" s="57"/>
      <c r="AI86" s="58"/>
      <c r="AJ86" s="58"/>
      <c r="AK86" s="59"/>
      <c r="AL86" s="63"/>
      <c r="AM86" s="57">
        <v>6</v>
      </c>
      <c r="AN86" s="57">
        <v>0</v>
      </c>
      <c r="AO86" s="57">
        <v>19</v>
      </c>
      <c r="AP86" s="57">
        <v>1</v>
      </c>
      <c r="AQ86" s="58">
        <v>1</v>
      </c>
      <c r="AR86" s="58"/>
      <c r="AS86" s="59"/>
      <c r="AT86" s="62"/>
      <c r="AU86" s="64">
        <f t="shared" si="18"/>
        <v>2</v>
      </c>
      <c r="AV86" s="65">
        <f t="shared" si="19"/>
        <v>49</v>
      </c>
      <c r="AW86" s="41"/>
      <c r="AX86" s="65">
        <f t="shared" si="20"/>
        <v>37</v>
      </c>
      <c r="AY86" s="179">
        <f t="shared" si="21"/>
        <v>0</v>
      </c>
      <c r="AZ86" s="179">
        <f t="shared" si="22"/>
        <v>0</v>
      </c>
      <c r="BA86" s="204">
        <f t="shared" si="23"/>
        <v>24.5</v>
      </c>
      <c r="BB86" s="64">
        <f t="shared" si="24"/>
        <v>19</v>
      </c>
      <c r="BC86" s="64">
        <f t="shared" si="25"/>
        <v>0</v>
      </c>
      <c r="BD86" s="64">
        <f t="shared" si="26"/>
        <v>104</v>
      </c>
      <c r="BE86" s="64">
        <f t="shared" si="27"/>
        <v>4</v>
      </c>
      <c r="BF86" s="65">
        <f t="shared" si="33"/>
        <v>0</v>
      </c>
      <c r="BG86" s="65">
        <f t="shared" si="28"/>
        <v>0</v>
      </c>
      <c r="BH86" s="67">
        <f t="shared" si="29"/>
        <v>5.473684210526316</v>
      </c>
      <c r="BI86" s="69">
        <f>BD86/BE86</f>
        <v>26</v>
      </c>
      <c r="BJ86" s="70">
        <f t="shared" si="30"/>
        <v>1</v>
      </c>
      <c r="BK86" s="70">
        <f t="shared" si="31"/>
        <v>0</v>
      </c>
      <c r="BL86" s="70">
        <f t="shared" si="32"/>
        <v>0</v>
      </c>
      <c r="BM86" s="2"/>
    </row>
    <row r="87" spans="2:65" ht="11.25">
      <c r="B87" s="5">
        <v>71</v>
      </c>
      <c r="C87" s="5" t="s">
        <v>99</v>
      </c>
      <c r="D87" s="163" t="s">
        <v>2</v>
      </c>
      <c r="E87" s="77">
        <v>3</v>
      </c>
      <c r="F87" s="172"/>
      <c r="G87" s="169"/>
      <c r="H87" s="169"/>
      <c r="I87" s="169"/>
      <c r="J87" s="169"/>
      <c r="K87" s="170"/>
      <c r="L87" s="170"/>
      <c r="M87" s="171"/>
      <c r="N87" s="63"/>
      <c r="O87" s="57"/>
      <c r="P87" s="57"/>
      <c r="Q87" s="57"/>
      <c r="R87" s="57"/>
      <c r="S87" s="58"/>
      <c r="T87" s="58"/>
      <c r="U87" s="59"/>
      <c r="V87" s="78">
        <v>2</v>
      </c>
      <c r="W87" s="57">
        <v>6</v>
      </c>
      <c r="X87" s="57">
        <v>0</v>
      </c>
      <c r="Y87" s="57">
        <v>48</v>
      </c>
      <c r="Z87" s="57">
        <v>0</v>
      </c>
      <c r="AA87" s="58"/>
      <c r="AB87" s="58"/>
      <c r="AC87" s="59"/>
      <c r="AD87" s="63">
        <v>7</v>
      </c>
      <c r="AE87" s="57">
        <v>8</v>
      </c>
      <c r="AF87" s="57">
        <v>1</v>
      </c>
      <c r="AG87" s="57">
        <v>59</v>
      </c>
      <c r="AH87" s="57">
        <v>0</v>
      </c>
      <c r="AI87" s="58"/>
      <c r="AJ87" s="58"/>
      <c r="AK87" s="59"/>
      <c r="AL87" s="63"/>
      <c r="AM87" s="57">
        <v>5</v>
      </c>
      <c r="AN87" s="57">
        <v>1</v>
      </c>
      <c r="AO87" s="57">
        <v>6</v>
      </c>
      <c r="AP87" s="57">
        <v>1</v>
      </c>
      <c r="AQ87" s="58"/>
      <c r="AR87" s="58"/>
      <c r="AS87" s="59"/>
      <c r="AT87" s="62"/>
      <c r="AU87" s="64">
        <f t="shared" si="18"/>
        <v>2</v>
      </c>
      <c r="AV87" s="65">
        <f t="shared" si="19"/>
        <v>9</v>
      </c>
      <c r="AW87" s="41">
        <v>1</v>
      </c>
      <c r="AX87" s="65">
        <f t="shared" si="20"/>
        <v>7</v>
      </c>
      <c r="AY87" s="179">
        <f t="shared" si="21"/>
        <v>0</v>
      </c>
      <c r="AZ87" s="179">
        <f t="shared" si="22"/>
        <v>0</v>
      </c>
      <c r="BA87" s="204">
        <f t="shared" si="23"/>
        <v>9</v>
      </c>
      <c r="BB87" s="64">
        <f t="shared" si="24"/>
        <v>19</v>
      </c>
      <c r="BC87" s="64">
        <f t="shared" si="25"/>
        <v>2</v>
      </c>
      <c r="BD87" s="64">
        <f t="shared" si="26"/>
        <v>113</v>
      </c>
      <c r="BE87" s="64">
        <f t="shared" si="27"/>
        <v>1</v>
      </c>
      <c r="BF87" s="65">
        <f t="shared" si="33"/>
        <v>0</v>
      </c>
      <c r="BG87" s="65">
        <f t="shared" si="28"/>
        <v>0</v>
      </c>
      <c r="BH87" s="67">
        <f t="shared" si="29"/>
        <v>5.947368421052632</v>
      </c>
      <c r="BI87" s="69">
        <f>BD87/BE87</f>
        <v>113</v>
      </c>
      <c r="BJ87" s="70">
        <f t="shared" si="30"/>
        <v>0</v>
      </c>
      <c r="BK87" s="70">
        <f t="shared" si="31"/>
        <v>0</v>
      </c>
      <c r="BL87" s="70">
        <f t="shared" si="32"/>
        <v>0</v>
      </c>
      <c r="BM87" s="2"/>
    </row>
    <row r="88" spans="2:65" ht="11.25">
      <c r="B88" s="5">
        <v>72</v>
      </c>
      <c r="C88" s="5" t="s">
        <v>142</v>
      </c>
      <c r="D88" s="163" t="s">
        <v>2</v>
      </c>
      <c r="E88" s="77">
        <v>3</v>
      </c>
      <c r="F88" s="172"/>
      <c r="G88" s="169"/>
      <c r="H88" s="169"/>
      <c r="I88" s="169"/>
      <c r="J88" s="169"/>
      <c r="K88" s="170"/>
      <c r="L88" s="170"/>
      <c r="M88" s="171"/>
      <c r="N88" s="63">
        <v>8</v>
      </c>
      <c r="O88" s="57"/>
      <c r="P88" s="57"/>
      <c r="Q88" s="57"/>
      <c r="R88" s="57"/>
      <c r="S88" s="58"/>
      <c r="T88" s="58"/>
      <c r="U88" s="59"/>
      <c r="V88" s="78">
        <v>14</v>
      </c>
      <c r="W88" s="57"/>
      <c r="X88" s="57"/>
      <c r="Y88" s="57"/>
      <c r="Z88" s="57"/>
      <c r="AA88" s="58"/>
      <c r="AB88" s="58"/>
      <c r="AC88" s="59"/>
      <c r="AD88" s="63">
        <v>7</v>
      </c>
      <c r="AE88" s="57"/>
      <c r="AF88" s="57"/>
      <c r="AG88" s="57"/>
      <c r="AH88" s="57"/>
      <c r="AI88" s="58">
        <v>1</v>
      </c>
      <c r="AJ88" s="58"/>
      <c r="AK88" s="59"/>
      <c r="AL88" s="63"/>
      <c r="AM88" s="57"/>
      <c r="AN88" s="57"/>
      <c r="AO88" s="57"/>
      <c r="AP88" s="57"/>
      <c r="AQ88" s="58"/>
      <c r="AR88" s="58"/>
      <c r="AS88" s="59"/>
      <c r="AT88" s="62"/>
      <c r="AU88" s="64">
        <f t="shared" si="18"/>
        <v>3</v>
      </c>
      <c r="AV88" s="65">
        <f t="shared" si="19"/>
        <v>29</v>
      </c>
      <c r="AW88" s="41"/>
      <c r="AX88" s="65">
        <f t="shared" si="20"/>
        <v>14</v>
      </c>
      <c r="AY88" s="179">
        <f t="shared" si="21"/>
        <v>0</v>
      </c>
      <c r="AZ88" s="179">
        <f t="shared" si="22"/>
        <v>0</v>
      </c>
      <c r="BA88" s="204">
        <f t="shared" si="23"/>
        <v>9.666666666666666</v>
      </c>
      <c r="BB88" s="64">
        <f t="shared" si="24"/>
        <v>0</v>
      </c>
      <c r="BC88" s="64">
        <f t="shared" si="25"/>
        <v>0</v>
      </c>
      <c r="BD88" s="64">
        <f t="shared" si="26"/>
        <v>0</v>
      </c>
      <c r="BE88" s="64">
        <f t="shared" si="27"/>
        <v>0</v>
      </c>
      <c r="BF88" s="65">
        <f t="shared" si="33"/>
        <v>0</v>
      </c>
      <c r="BG88" s="65">
        <f t="shared" si="28"/>
        <v>0</v>
      </c>
      <c r="BH88" s="67"/>
      <c r="BI88" s="69"/>
      <c r="BJ88" s="70">
        <f t="shared" si="30"/>
        <v>1</v>
      </c>
      <c r="BK88" s="70">
        <f t="shared" si="31"/>
        <v>0</v>
      </c>
      <c r="BL88" s="70">
        <f t="shared" si="32"/>
        <v>0</v>
      </c>
      <c r="BM88" s="2"/>
    </row>
    <row r="89" spans="2:65" ht="11.25">
      <c r="B89" s="5">
        <v>73</v>
      </c>
      <c r="C89" s="5" t="s">
        <v>170</v>
      </c>
      <c r="D89" s="163" t="s">
        <v>2</v>
      </c>
      <c r="E89" s="77">
        <v>1</v>
      </c>
      <c r="F89" s="172"/>
      <c r="G89" s="169"/>
      <c r="H89" s="169"/>
      <c r="I89" s="169"/>
      <c r="J89" s="169"/>
      <c r="K89" s="170"/>
      <c r="L89" s="170"/>
      <c r="M89" s="171"/>
      <c r="N89" s="63">
        <v>0</v>
      </c>
      <c r="O89" s="57"/>
      <c r="P89" s="57"/>
      <c r="Q89" s="57"/>
      <c r="R89" s="57"/>
      <c r="S89" s="58"/>
      <c r="T89" s="58"/>
      <c r="U89" s="59"/>
      <c r="V89" s="78"/>
      <c r="W89" s="57"/>
      <c r="X89" s="57"/>
      <c r="Y89" s="57"/>
      <c r="Z89" s="57"/>
      <c r="AA89" s="58"/>
      <c r="AB89" s="58"/>
      <c r="AC89" s="59"/>
      <c r="AD89" s="63"/>
      <c r="AE89" s="57"/>
      <c r="AF89" s="57"/>
      <c r="AG89" s="57"/>
      <c r="AH89" s="57"/>
      <c r="AI89" s="58"/>
      <c r="AJ89" s="58"/>
      <c r="AK89" s="59"/>
      <c r="AL89" s="63"/>
      <c r="AM89" s="57"/>
      <c r="AN89" s="57"/>
      <c r="AO89" s="57"/>
      <c r="AP89" s="57"/>
      <c r="AQ89" s="58"/>
      <c r="AR89" s="58"/>
      <c r="AS89" s="59"/>
      <c r="AT89" s="62"/>
      <c r="AU89" s="64">
        <f t="shared" si="18"/>
        <v>1</v>
      </c>
      <c r="AV89" s="65">
        <f t="shared" si="19"/>
        <v>0</v>
      </c>
      <c r="AW89" s="41"/>
      <c r="AX89" s="65">
        <f t="shared" si="20"/>
        <v>0</v>
      </c>
      <c r="AY89" s="179">
        <f t="shared" si="21"/>
        <v>0</v>
      </c>
      <c r="AZ89" s="179">
        <f t="shared" si="22"/>
        <v>0</v>
      </c>
      <c r="BA89" s="204">
        <f t="shared" si="23"/>
        <v>0</v>
      </c>
      <c r="BB89" s="64">
        <f t="shared" si="24"/>
        <v>0</v>
      </c>
      <c r="BC89" s="64">
        <f t="shared" si="25"/>
        <v>0</v>
      </c>
      <c r="BD89" s="64">
        <f t="shared" si="26"/>
        <v>0</v>
      </c>
      <c r="BE89" s="64">
        <f t="shared" si="27"/>
        <v>0</v>
      </c>
      <c r="BF89" s="65">
        <f t="shared" si="33"/>
        <v>0</v>
      </c>
      <c r="BG89" s="65">
        <f t="shared" si="28"/>
        <v>0</v>
      </c>
      <c r="BH89" s="67"/>
      <c r="BI89" s="69"/>
      <c r="BJ89" s="70">
        <f t="shared" si="30"/>
        <v>0</v>
      </c>
      <c r="BK89" s="70">
        <f t="shared" si="31"/>
        <v>0</v>
      </c>
      <c r="BL89" s="70">
        <f t="shared" si="32"/>
        <v>0</v>
      </c>
      <c r="BM89" s="2"/>
    </row>
    <row r="90" spans="2:65" ht="11.25">
      <c r="B90" s="5">
        <v>74</v>
      </c>
      <c r="C90" s="5" t="s">
        <v>10</v>
      </c>
      <c r="D90" s="163" t="s">
        <v>2</v>
      </c>
      <c r="E90" s="77">
        <v>3</v>
      </c>
      <c r="F90" s="172"/>
      <c r="G90" s="169"/>
      <c r="H90" s="169"/>
      <c r="I90" s="169"/>
      <c r="J90" s="169"/>
      <c r="K90" s="170"/>
      <c r="L90" s="170"/>
      <c r="M90" s="171"/>
      <c r="N90" s="63">
        <v>12</v>
      </c>
      <c r="O90" s="57"/>
      <c r="P90" s="57"/>
      <c r="Q90" s="57"/>
      <c r="R90" s="57"/>
      <c r="S90" s="58"/>
      <c r="T90" s="58"/>
      <c r="U90" s="59"/>
      <c r="V90" s="63">
        <v>8</v>
      </c>
      <c r="W90" s="57"/>
      <c r="X90" s="57"/>
      <c r="Y90" s="57"/>
      <c r="Z90" s="57"/>
      <c r="AA90" s="58">
        <v>1</v>
      </c>
      <c r="AB90" s="58"/>
      <c r="AC90" s="59"/>
      <c r="AD90" s="63"/>
      <c r="AE90" s="57"/>
      <c r="AF90" s="57"/>
      <c r="AG90" s="57"/>
      <c r="AH90" s="57"/>
      <c r="AI90" s="58"/>
      <c r="AJ90" s="58"/>
      <c r="AK90" s="59"/>
      <c r="AL90" s="63">
        <v>11</v>
      </c>
      <c r="AM90" s="57"/>
      <c r="AN90" s="57"/>
      <c r="AO90" s="57"/>
      <c r="AP90" s="57"/>
      <c r="AQ90" s="58"/>
      <c r="AR90" s="58"/>
      <c r="AS90" s="59"/>
      <c r="AT90" s="62"/>
      <c r="AU90" s="64">
        <f t="shared" si="18"/>
        <v>3</v>
      </c>
      <c r="AV90" s="65">
        <f t="shared" si="19"/>
        <v>31</v>
      </c>
      <c r="AW90" s="41"/>
      <c r="AX90" s="65">
        <f t="shared" si="20"/>
        <v>12</v>
      </c>
      <c r="AY90" s="179">
        <f t="shared" si="21"/>
        <v>0</v>
      </c>
      <c r="AZ90" s="179">
        <f t="shared" si="22"/>
        <v>0</v>
      </c>
      <c r="BA90" s="204">
        <f t="shared" si="23"/>
        <v>10.333333333333334</v>
      </c>
      <c r="BB90" s="64">
        <f t="shared" si="24"/>
        <v>0</v>
      </c>
      <c r="BC90" s="64">
        <f t="shared" si="25"/>
        <v>0</v>
      </c>
      <c r="BD90" s="64">
        <f t="shared" si="26"/>
        <v>0</v>
      </c>
      <c r="BE90" s="64">
        <f t="shared" si="27"/>
        <v>0</v>
      </c>
      <c r="BF90" s="65">
        <f t="shared" si="33"/>
        <v>0</v>
      </c>
      <c r="BG90" s="65">
        <f t="shared" si="28"/>
        <v>0</v>
      </c>
      <c r="BH90" s="67"/>
      <c r="BI90" s="69"/>
      <c r="BJ90" s="70">
        <f t="shared" si="30"/>
        <v>1</v>
      </c>
      <c r="BK90" s="70">
        <f t="shared" si="31"/>
        <v>0</v>
      </c>
      <c r="BL90" s="70">
        <f t="shared" si="32"/>
        <v>0</v>
      </c>
      <c r="BM90" s="2"/>
    </row>
    <row r="91" spans="2:65" ht="11.25">
      <c r="B91" s="5">
        <v>75</v>
      </c>
      <c r="C91" s="5" t="s">
        <v>171</v>
      </c>
      <c r="D91" s="163" t="s">
        <v>2</v>
      </c>
      <c r="E91" s="77">
        <v>1</v>
      </c>
      <c r="F91" s="172"/>
      <c r="G91" s="169"/>
      <c r="H91" s="169"/>
      <c r="I91" s="169"/>
      <c r="J91" s="169"/>
      <c r="K91" s="170"/>
      <c r="L91" s="170"/>
      <c r="M91" s="171"/>
      <c r="N91" s="63"/>
      <c r="O91" s="57"/>
      <c r="P91" s="57"/>
      <c r="Q91" s="57"/>
      <c r="R91" s="57"/>
      <c r="S91" s="58"/>
      <c r="T91" s="58"/>
      <c r="U91" s="59"/>
      <c r="V91" s="63"/>
      <c r="W91" s="57"/>
      <c r="X91" s="57"/>
      <c r="Y91" s="57"/>
      <c r="Z91" s="57"/>
      <c r="AA91" s="58"/>
      <c r="AB91" s="58"/>
      <c r="AC91" s="59"/>
      <c r="AD91" s="63">
        <v>16</v>
      </c>
      <c r="AE91" s="57"/>
      <c r="AF91" s="57"/>
      <c r="AG91" s="57"/>
      <c r="AH91" s="57"/>
      <c r="AI91" s="58"/>
      <c r="AJ91" s="58"/>
      <c r="AK91" s="59"/>
      <c r="AL91" s="63"/>
      <c r="AM91" s="57"/>
      <c r="AN91" s="57"/>
      <c r="AO91" s="57"/>
      <c r="AP91" s="57"/>
      <c r="AQ91" s="58"/>
      <c r="AR91" s="58"/>
      <c r="AS91" s="59"/>
      <c r="AT91" s="62"/>
      <c r="AU91" s="64">
        <f t="shared" si="18"/>
        <v>1</v>
      </c>
      <c r="AV91" s="65">
        <f t="shared" si="19"/>
        <v>16</v>
      </c>
      <c r="AW91" s="41"/>
      <c r="AX91" s="65">
        <f t="shared" si="20"/>
        <v>16</v>
      </c>
      <c r="AY91" s="179">
        <f t="shared" si="21"/>
        <v>0</v>
      </c>
      <c r="AZ91" s="179">
        <f t="shared" si="22"/>
        <v>0</v>
      </c>
      <c r="BA91" s="204">
        <f t="shared" si="23"/>
        <v>16</v>
      </c>
      <c r="BB91" s="64">
        <f t="shared" si="24"/>
        <v>0</v>
      </c>
      <c r="BC91" s="64">
        <f t="shared" si="25"/>
        <v>0</v>
      </c>
      <c r="BD91" s="64">
        <f t="shared" si="26"/>
        <v>0</v>
      </c>
      <c r="BE91" s="64">
        <f t="shared" si="27"/>
        <v>0</v>
      </c>
      <c r="BF91" s="65">
        <f t="shared" si="33"/>
        <v>0</v>
      </c>
      <c r="BG91" s="65">
        <f t="shared" si="28"/>
        <v>0</v>
      </c>
      <c r="BH91" s="67"/>
      <c r="BI91" s="69"/>
      <c r="BJ91" s="70">
        <f t="shared" si="30"/>
        <v>0</v>
      </c>
      <c r="BK91" s="70">
        <f t="shared" si="31"/>
        <v>0</v>
      </c>
      <c r="BL91" s="70">
        <f t="shared" si="32"/>
        <v>0</v>
      </c>
      <c r="BM91" s="2"/>
    </row>
    <row r="92" spans="2:65" ht="11.25">
      <c r="B92" s="5">
        <v>76</v>
      </c>
      <c r="C92" s="5" t="s">
        <v>100</v>
      </c>
      <c r="D92" s="163" t="s">
        <v>2</v>
      </c>
      <c r="E92" s="77">
        <v>4</v>
      </c>
      <c r="F92" s="172"/>
      <c r="G92" s="169"/>
      <c r="H92" s="169"/>
      <c r="I92" s="169"/>
      <c r="J92" s="169"/>
      <c r="K92" s="170"/>
      <c r="L92" s="170"/>
      <c r="M92" s="171"/>
      <c r="N92" s="63">
        <v>3</v>
      </c>
      <c r="O92" s="57">
        <v>1</v>
      </c>
      <c r="P92" s="57">
        <v>0</v>
      </c>
      <c r="Q92" s="57">
        <v>11</v>
      </c>
      <c r="R92" s="57">
        <v>0</v>
      </c>
      <c r="S92" s="58"/>
      <c r="T92" s="58"/>
      <c r="U92" s="59"/>
      <c r="V92" s="63">
        <v>53</v>
      </c>
      <c r="W92" s="57"/>
      <c r="X92" s="57"/>
      <c r="Y92" s="57"/>
      <c r="Z92" s="57"/>
      <c r="AA92" s="58"/>
      <c r="AB92" s="58"/>
      <c r="AC92" s="59"/>
      <c r="AD92" s="63">
        <v>23</v>
      </c>
      <c r="AE92" s="57">
        <v>2</v>
      </c>
      <c r="AF92" s="57">
        <v>0</v>
      </c>
      <c r="AG92" s="57">
        <v>18</v>
      </c>
      <c r="AH92" s="57">
        <v>0</v>
      </c>
      <c r="AI92" s="58"/>
      <c r="AJ92" s="58"/>
      <c r="AK92" s="59"/>
      <c r="AL92" s="63">
        <v>48</v>
      </c>
      <c r="AM92" s="57"/>
      <c r="AN92" s="57"/>
      <c r="AO92" s="57"/>
      <c r="AP92" s="57"/>
      <c r="AQ92" s="58"/>
      <c r="AR92" s="58"/>
      <c r="AS92" s="59"/>
      <c r="AT92" s="62"/>
      <c r="AU92" s="64">
        <f t="shared" si="18"/>
        <v>4</v>
      </c>
      <c r="AV92" s="65">
        <f t="shared" si="19"/>
        <v>127</v>
      </c>
      <c r="AW92" s="41">
        <v>1</v>
      </c>
      <c r="AX92" s="65">
        <f t="shared" si="20"/>
        <v>53</v>
      </c>
      <c r="AY92" s="179">
        <f t="shared" si="21"/>
        <v>1</v>
      </c>
      <c r="AZ92" s="179">
        <f t="shared" si="22"/>
        <v>0</v>
      </c>
      <c r="BA92" s="204">
        <f t="shared" si="23"/>
        <v>42.333333333333336</v>
      </c>
      <c r="BB92" s="64">
        <f t="shared" si="24"/>
        <v>3</v>
      </c>
      <c r="BC92" s="64">
        <f t="shared" si="25"/>
        <v>0</v>
      </c>
      <c r="BD92" s="64">
        <f t="shared" si="26"/>
        <v>29</v>
      </c>
      <c r="BE92" s="64">
        <f t="shared" si="27"/>
        <v>0</v>
      </c>
      <c r="BF92" s="65">
        <f t="shared" si="33"/>
        <v>0</v>
      </c>
      <c r="BG92" s="65">
        <f t="shared" si="28"/>
        <v>0</v>
      </c>
      <c r="BH92" s="67">
        <f t="shared" si="29"/>
        <v>9.666666666666666</v>
      </c>
      <c r="BI92" s="69"/>
      <c r="BJ92" s="70">
        <f t="shared" si="30"/>
        <v>0</v>
      </c>
      <c r="BK92" s="70">
        <f t="shared" si="31"/>
        <v>0</v>
      </c>
      <c r="BL92" s="70">
        <f t="shared" si="32"/>
        <v>0</v>
      </c>
      <c r="BM92" s="2"/>
    </row>
    <row r="93" spans="2:65" ht="11.25">
      <c r="B93" s="5">
        <v>77</v>
      </c>
      <c r="C93" s="5" t="s">
        <v>101</v>
      </c>
      <c r="D93" s="163" t="s">
        <v>2</v>
      </c>
      <c r="E93" s="77">
        <v>2</v>
      </c>
      <c r="F93" s="172"/>
      <c r="G93" s="169"/>
      <c r="H93" s="169"/>
      <c r="I93" s="169"/>
      <c r="J93" s="169"/>
      <c r="K93" s="170"/>
      <c r="L93" s="170"/>
      <c r="M93" s="171"/>
      <c r="N93" s="63"/>
      <c r="O93" s="57"/>
      <c r="P93" s="57"/>
      <c r="Q93" s="57"/>
      <c r="R93" s="57"/>
      <c r="S93" s="58"/>
      <c r="T93" s="58"/>
      <c r="U93" s="59"/>
      <c r="V93" s="63">
        <v>0</v>
      </c>
      <c r="W93" s="57">
        <v>6</v>
      </c>
      <c r="X93" s="57">
        <v>0</v>
      </c>
      <c r="Y93" s="57">
        <v>41</v>
      </c>
      <c r="Z93" s="57">
        <v>0</v>
      </c>
      <c r="AA93" s="58"/>
      <c r="AB93" s="58"/>
      <c r="AC93" s="59"/>
      <c r="AD93" s="63"/>
      <c r="AE93" s="57"/>
      <c r="AF93" s="57"/>
      <c r="AG93" s="57"/>
      <c r="AH93" s="57"/>
      <c r="AI93" s="58"/>
      <c r="AJ93" s="58"/>
      <c r="AK93" s="59"/>
      <c r="AL93" s="63"/>
      <c r="AM93" s="57">
        <v>6</v>
      </c>
      <c r="AN93" s="57">
        <v>1</v>
      </c>
      <c r="AO93" s="57">
        <v>19</v>
      </c>
      <c r="AP93" s="57">
        <v>0</v>
      </c>
      <c r="AQ93" s="58"/>
      <c r="AR93" s="58"/>
      <c r="AS93" s="59"/>
      <c r="AT93" s="62"/>
      <c r="AU93" s="64">
        <f t="shared" si="18"/>
        <v>1</v>
      </c>
      <c r="AV93" s="65">
        <f t="shared" si="19"/>
        <v>0</v>
      </c>
      <c r="AW93" s="41"/>
      <c r="AX93" s="65">
        <f t="shared" si="20"/>
        <v>0</v>
      </c>
      <c r="AY93" s="179">
        <f t="shared" si="21"/>
        <v>0</v>
      </c>
      <c r="AZ93" s="179">
        <f t="shared" si="22"/>
        <v>0</v>
      </c>
      <c r="BA93" s="204">
        <f t="shared" si="23"/>
        <v>0</v>
      </c>
      <c r="BB93" s="64">
        <f t="shared" si="24"/>
        <v>12</v>
      </c>
      <c r="BC93" s="64">
        <f t="shared" si="25"/>
        <v>1</v>
      </c>
      <c r="BD93" s="64">
        <f t="shared" si="26"/>
        <v>60</v>
      </c>
      <c r="BE93" s="64">
        <f t="shared" si="27"/>
        <v>0</v>
      </c>
      <c r="BF93" s="65">
        <f t="shared" si="33"/>
        <v>0</v>
      </c>
      <c r="BG93" s="65">
        <f t="shared" si="28"/>
        <v>0</v>
      </c>
      <c r="BH93" s="67">
        <f t="shared" si="29"/>
        <v>5</v>
      </c>
      <c r="BI93" s="69"/>
      <c r="BJ93" s="70">
        <f t="shared" si="30"/>
        <v>0</v>
      </c>
      <c r="BK93" s="70">
        <f t="shared" si="31"/>
        <v>0</v>
      </c>
      <c r="BL93" s="70">
        <f t="shared" si="32"/>
        <v>0</v>
      </c>
      <c r="BM93" s="2"/>
    </row>
    <row r="94" spans="2:65" ht="11.25">
      <c r="B94" s="5">
        <v>78</v>
      </c>
      <c r="C94" s="5" t="s">
        <v>9</v>
      </c>
      <c r="D94" s="163" t="s">
        <v>2</v>
      </c>
      <c r="E94" s="77">
        <v>3</v>
      </c>
      <c r="F94" s="172"/>
      <c r="G94" s="169"/>
      <c r="H94" s="169"/>
      <c r="I94" s="169"/>
      <c r="J94" s="169"/>
      <c r="K94" s="170"/>
      <c r="L94" s="170"/>
      <c r="M94" s="171"/>
      <c r="N94" s="63">
        <v>0</v>
      </c>
      <c r="O94" s="57"/>
      <c r="P94" s="57"/>
      <c r="Q94" s="57"/>
      <c r="R94" s="57"/>
      <c r="S94" s="58"/>
      <c r="T94" s="58"/>
      <c r="U94" s="59"/>
      <c r="V94" s="63"/>
      <c r="W94" s="57"/>
      <c r="X94" s="57"/>
      <c r="Y94" s="57"/>
      <c r="Z94" s="57"/>
      <c r="AA94" s="58"/>
      <c r="AB94" s="58"/>
      <c r="AC94" s="59"/>
      <c r="AD94" s="63">
        <v>0</v>
      </c>
      <c r="AE94" s="57"/>
      <c r="AF94" s="57"/>
      <c r="AG94" s="57"/>
      <c r="AH94" s="57"/>
      <c r="AI94" s="58"/>
      <c r="AJ94" s="58"/>
      <c r="AK94" s="59"/>
      <c r="AL94" s="63"/>
      <c r="AM94" s="57"/>
      <c r="AN94" s="57"/>
      <c r="AO94" s="57"/>
      <c r="AP94" s="57"/>
      <c r="AQ94" s="58"/>
      <c r="AR94" s="58"/>
      <c r="AS94" s="59"/>
      <c r="AT94" s="62"/>
      <c r="AU94" s="64">
        <f t="shared" si="18"/>
        <v>2</v>
      </c>
      <c r="AV94" s="65">
        <f t="shared" si="19"/>
        <v>0</v>
      </c>
      <c r="AW94" s="41"/>
      <c r="AX94" s="65">
        <f t="shared" si="20"/>
        <v>0</v>
      </c>
      <c r="AY94" s="179">
        <f t="shared" si="21"/>
        <v>0</v>
      </c>
      <c r="AZ94" s="179">
        <f t="shared" si="22"/>
        <v>0</v>
      </c>
      <c r="BA94" s="204">
        <f t="shared" si="23"/>
        <v>0</v>
      </c>
      <c r="BB94" s="64">
        <f t="shared" si="24"/>
        <v>0</v>
      </c>
      <c r="BC94" s="64">
        <f t="shared" si="25"/>
        <v>0</v>
      </c>
      <c r="BD94" s="64">
        <f t="shared" si="26"/>
        <v>0</v>
      </c>
      <c r="BE94" s="64">
        <f t="shared" si="27"/>
        <v>0</v>
      </c>
      <c r="BF94" s="65">
        <f t="shared" si="33"/>
        <v>0</v>
      </c>
      <c r="BG94" s="65">
        <f t="shared" si="28"/>
        <v>0</v>
      </c>
      <c r="BH94" s="67"/>
      <c r="BI94" s="69"/>
      <c r="BJ94" s="70">
        <f t="shared" si="30"/>
        <v>0</v>
      </c>
      <c r="BK94" s="70">
        <f t="shared" si="31"/>
        <v>0</v>
      </c>
      <c r="BL94" s="70">
        <f t="shared" si="32"/>
        <v>0</v>
      </c>
      <c r="BM94" s="2"/>
    </row>
    <row r="95" spans="2:65" ht="11.25">
      <c r="B95" s="5">
        <v>79</v>
      </c>
      <c r="C95" s="5" t="s">
        <v>31</v>
      </c>
      <c r="D95" s="163" t="s">
        <v>2</v>
      </c>
      <c r="E95" s="77">
        <v>3</v>
      </c>
      <c r="F95" s="172"/>
      <c r="G95" s="169"/>
      <c r="H95" s="169"/>
      <c r="I95" s="169"/>
      <c r="J95" s="169"/>
      <c r="K95" s="170"/>
      <c r="L95" s="170"/>
      <c r="M95" s="171"/>
      <c r="N95" s="63"/>
      <c r="O95" s="57"/>
      <c r="P95" s="57"/>
      <c r="Q95" s="57"/>
      <c r="R95" s="57"/>
      <c r="S95" s="58"/>
      <c r="T95" s="58"/>
      <c r="U95" s="59"/>
      <c r="V95" s="63">
        <v>6</v>
      </c>
      <c r="W95" s="57">
        <v>5</v>
      </c>
      <c r="X95" s="57">
        <v>0</v>
      </c>
      <c r="Y95" s="57">
        <v>35</v>
      </c>
      <c r="Z95" s="57">
        <v>1</v>
      </c>
      <c r="AA95" s="58">
        <v>1</v>
      </c>
      <c r="AB95" s="58"/>
      <c r="AC95" s="59"/>
      <c r="AD95" s="63">
        <v>12</v>
      </c>
      <c r="AE95" s="57">
        <v>8</v>
      </c>
      <c r="AF95" s="57">
        <v>0</v>
      </c>
      <c r="AG95" s="57">
        <v>63</v>
      </c>
      <c r="AH95" s="57">
        <v>0</v>
      </c>
      <c r="AI95" s="58"/>
      <c r="AJ95" s="58"/>
      <c r="AK95" s="59"/>
      <c r="AL95" s="63"/>
      <c r="AM95" s="57">
        <v>3</v>
      </c>
      <c r="AN95" s="57">
        <v>1</v>
      </c>
      <c r="AO95" s="57">
        <v>3</v>
      </c>
      <c r="AP95" s="57">
        <v>1</v>
      </c>
      <c r="AQ95" s="58"/>
      <c r="AR95" s="58"/>
      <c r="AS95" s="59"/>
      <c r="AT95" s="62"/>
      <c r="AU95" s="64">
        <f t="shared" si="18"/>
        <v>2</v>
      </c>
      <c r="AV95" s="65">
        <f t="shared" si="19"/>
        <v>18</v>
      </c>
      <c r="AW95" s="41"/>
      <c r="AX95" s="65">
        <f t="shared" si="20"/>
        <v>12</v>
      </c>
      <c r="AY95" s="179">
        <f t="shared" si="21"/>
        <v>0</v>
      </c>
      <c r="AZ95" s="179">
        <f t="shared" si="22"/>
        <v>0</v>
      </c>
      <c r="BA95" s="204">
        <f t="shared" si="23"/>
        <v>9</v>
      </c>
      <c r="BB95" s="64">
        <f t="shared" si="24"/>
        <v>16</v>
      </c>
      <c r="BC95" s="64">
        <f t="shared" si="25"/>
        <v>1</v>
      </c>
      <c r="BD95" s="64">
        <f t="shared" si="26"/>
        <v>101</v>
      </c>
      <c r="BE95" s="64">
        <f t="shared" si="27"/>
        <v>2</v>
      </c>
      <c r="BF95" s="65">
        <f t="shared" si="33"/>
        <v>0</v>
      </c>
      <c r="BG95" s="65">
        <f t="shared" si="28"/>
        <v>0</v>
      </c>
      <c r="BH95" s="67">
        <f t="shared" si="29"/>
        <v>6.3125</v>
      </c>
      <c r="BI95" s="69">
        <f>BD95/BE95</f>
        <v>50.5</v>
      </c>
      <c r="BJ95" s="70">
        <f t="shared" si="30"/>
        <v>1</v>
      </c>
      <c r="BK95" s="70">
        <f t="shared" si="31"/>
        <v>0</v>
      </c>
      <c r="BL95" s="70">
        <f t="shared" si="32"/>
        <v>0</v>
      </c>
      <c r="BM95" s="2"/>
    </row>
    <row r="96" spans="2:65" ht="11.25">
      <c r="B96" s="5">
        <v>80</v>
      </c>
      <c r="C96" s="5" t="s">
        <v>32</v>
      </c>
      <c r="D96" s="163" t="s">
        <v>2</v>
      </c>
      <c r="E96" s="77">
        <v>1</v>
      </c>
      <c r="F96" s="172"/>
      <c r="G96" s="169"/>
      <c r="H96" s="169"/>
      <c r="I96" s="169"/>
      <c r="J96" s="169"/>
      <c r="K96" s="170"/>
      <c r="L96" s="170"/>
      <c r="M96" s="171"/>
      <c r="N96" s="63"/>
      <c r="O96" s="57"/>
      <c r="P96" s="57"/>
      <c r="Q96" s="57"/>
      <c r="R96" s="57"/>
      <c r="S96" s="58"/>
      <c r="T96" s="58"/>
      <c r="U96" s="59"/>
      <c r="V96" s="63"/>
      <c r="W96" s="57"/>
      <c r="X96" s="57"/>
      <c r="Y96" s="57"/>
      <c r="Z96" s="57"/>
      <c r="AA96" s="58"/>
      <c r="AB96" s="58"/>
      <c r="AC96" s="59"/>
      <c r="AD96" s="63">
        <v>16</v>
      </c>
      <c r="AE96" s="57">
        <v>8</v>
      </c>
      <c r="AF96" s="57">
        <v>1</v>
      </c>
      <c r="AG96" s="57">
        <v>38</v>
      </c>
      <c r="AH96" s="57">
        <v>0</v>
      </c>
      <c r="AI96" s="58"/>
      <c r="AJ96" s="58"/>
      <c r="AK96" s="59"/>
      <c r="AL96" s="63"/>
      <c r="AM96" s="57"/>
      <c r="AN96" s="57"/>
      <c r="AO96" s="57"/>
      <c r="AP96" s="57"/>
      <c r="AQ96" s="58"/>
      <c r="AR96" s="58"/>
      <c r="AS96" s="59"/>
      <c r="AT96" s="62"/>
      <c r="AU96" s="64">
        <f t="shared" si="18"/>
        <v>1</v>
      </c>
      <c r="AV96" s="65">
        <f t="shared" si="19"/>
        <v>16</v>
      </c>
      <c r="AW96" s="41"/>
      <c r="AX96" s="65">
        <f t="shared" si="20"/>
        <v>16</v>
      </c>
      <c r="AY96" s="179">
        <f t="shared" si="21"/>
        <v>0</v>
      </c>
      <c r="AZ96" s="179">
        <f t="shared" si="22"/>
        <v>0</v>
      </c>
      <c r="BA96" s="204">
        <f t="shared" si="23"/>
        <v>16</v>
      </c>
      <c r="BB96" s="64">
        <f t="shared" si="24"/>
        <v>8</v>
      </c>
      <c r="BC96" s="64">
        <f t="shared" si="25"/>
        <v>1</v>
      </c>
      <c r="BD96" s="64">
        <f t="shared" si="26"/>
        <v>38</v>
      </c>
      <c r="BE96" s="64">
        <f t="shared" si="27"/>
        <v>0</v>
      </c>
      <c r="BF96" s="65">
        <f t="shared" si="33"/>
        <v>0</v>
      </c>
      <c r="BG96" s="65">
        <f t="shared" si="28"/>
        <v>0</v>
      </c>
      <c r="BH96" s="67">
        <f t="shared" si="29"/>
        <v>4.75</v>
      </c>
      <c r="BI96" s="69"/>
      <c r="BJ96" s="70">
        <f t="shared" si="30"/>
        <v>0</v>
      </c>
      <c r="BK96" s="70">
        <f t="shared" si="31"/>
        <v>0</v>
      </c>
      <c r="BL96" s="70">
        <f t="shared" si="32"/>
        <v>0</v>
      </c>
      <c r="BM96" s="2"/>
    </row>
    <row r="97" spans="2:65" ht="11.25">
      <c r="B97" s="5">
        <v>81</v>
      </c>
      <c r="C97" s="5" t="s">
        <v>8</v>
      </c>
      <c r="D97" s="163" t="s">
        <v>2</v>
      </c>
      <c r="E97" s="77">
        <v>1</v>
      </c>
      <c r="F97" s="172"/>
      <c r="G97" s="169"/>
      <c r="H97" s="169"/>
      <c r="I97" s="169"/>
      <c r="J97" s="169"/>
      <c r="K97" s="170"/>
      <c r="L97" s="170"/>
      <c r="M97" s="171"/>
      <c r="N97" s="63">
        <v>6</v>
      </c>
      <c r="O97" s="57"/>
      <c r="P97" s="57"/>
      <c r="Q97" s="57"/>
      <c r="R97" s="57"/>
      <c r="S97" s="58"/>
      <c r="T97" s="58"/>
      <c r="U97" s="59"/>
      <c r="V97" s="63"/>
      <c r="W97" s="57"/>
      <c r="X97" s="57"/>
      <c r="Y97" s="57"/>
      <c r="Z97" s="57"/>
      <c r="AA97" s="58"/>
      <c r="AB97" s="58"/>
      <c r="AC97" s="59"/>
      <c r="AD97" s="63"/>
      <c r="AE97" s="57"/>
      <c r="AF97" s="57"/>
      <c r="AG97" s="57"/>
      <c r="AH97" s="57"/>
      <c r="AI97" s="58"/>
      <c r="AJ97" s="58"/>
      <c r="AK97" s="59"/>
      <c r="AL97" s="63"/>
      <c r="AM97" s="57"/>
      <c r="AN97" s="57"/>
      <c r="AO97" s="57"/>
      <c r="AP97" s="57"/>
      <c r="AQ97" s="58"/>
      <c r="AR97" s="58"/>
      <c r="AS97" s="59"/>
      <c r="AT97" s="62"/>
      <c r="AU97" s="64">
        <f t="shared" si="18"/>
        <v>1</v>
      </c>
      <c r="AV97" s="65">
        <f t="shared" si="19"/>
        <v>6</v>
      </c>
      <c r="AW97" s="41">
        <v>1</v>
      </c>
      <c r="AX97" s="65">
        <f t="shared" si="20"/>
        <v>6</v>
      </c>
      <c r="AY97" s="179">
        <f t="shared" si="21"/>
        <v>0</v>
      </c>
      <c r="AZ97" s="179">
        <f t="shared" si="22"/>
        <v>0</v>
      </c>
      <c r="BA97" s="204" t="str">
        <f t="shared" si="23"/>
        <v>-</v>
      </c>
      <c r="BB97" s="64">
        <f t="shared" si="24"/>
        <v>0</v>
      </c>
      <c r="BC97" s="64">
        <f t="shared" si="25"/>
        <v>0</v>
      </c>
      <c r="BD97" s="64">
        <f t="shared" si="26"/>
        <v>0</v>
      </c>
      <c r="BE97" s="64">
        <f t="shared" si="27"/>
        <v>0</v>
      </c>
      <c r="BF97" s="65">
        <f t="shared" si="33"/>
        <v>0</v>
      </c>
      <c r="BG97" s="65">
        <f t="shared" si="28"/>
        <v>0</v>
      </c>
      <c r="BH97" s="67"/>
      <c r="BI97" s="69"/>
      <c r="BJ97" s="70">
        <f t="shared" si="30"/>
        <v>0</v>
      </c>
      <c r="BK97" s="70">
        <f t="shared" si="31"/>
        <v>0</v>
      </c>
      <c r="BL97" s="70">
        <f t="shared" si="32"/>
        <v>0</v>
      </c>
      <c r="BM97" s="2"/>
    </row>
    <row r="98" spans="2:65" ht="11.25">
      <c r="B98" s="5">
        <v>82</v>
      </c>
      <c r="C98" s="5" t="s">
        <v>102</v>
      </c>
      <c r="D98" s="163" t="s">
        <v>2</v>
      </c>
      <c r="E98" s="77">
        <v>3</v>
      </c>
      <c r="F98" s="172"/>
      <c r="G98" s="169"/>
      <c r="H98" s="169"/>
      <c r="I98" s="169"/>
      <c r="J98" s="169"/>
      <c r="K98" s="170"/>
      <c r="L98" s="170"/>
      <c r="M98" s="171"/>
      <c r="N98" s="63">
        <v>2</v>
      </c>
      <c r="O98" s="57">
        <v>3</v>
      </c>
      <c r="P98" s="57">
        <v>0</v>
      </c>
      <c r="Q98" s="57">
        <v>20</v>
      </c>
      <c r="R98" s="57">
        <v>1</v>
      </c>
      <c r="S98" s="58"/>
      <c r="T98" s="58"/>
      <c r="U98" s="59"/>
      <c r="V98" s="63">
        <v>20</v>
      </c>
      <c r="W98" s="57">
        <v>2</v>
      </c>
      <c r="X98" s="57">
        <v>0</v>
      </c>
      <c r="Y98" s="57">
        <v>19</v>
      </c>
      <c r="Z98" s="57">
        <v>0</v>
      </c>
      <c r="AA98" s="58"/>
      <c r="AB98" s="58"/>
      <c r="AC98" s="59"/>
      <c r="AD98" s="63"/>
      <c r="AE98" s="57"/>
      <c r="AF98" s="57"/>
      <c r="AG98" s="57"/>
      <c r="AH98" s="57"/>
      <c r="AI98" s="58"/>
      <c r="AJ98" s="58"/>
      <c r="AK98" s="59"/>
      <c r="AL98" s="63"/>
      <c r="AM98" s="57">
        <v>6</v>
      </c>
      <c r="AN98" s="57">
        <v>1</v>
      </c>
      <c r="AO98" s="57">
        <v>8</v>
      </c>
      <c r="AP98" s="57">
        <v>5</v>
      </c>
      <c r="AQ98" s="58">
        <v>1</v>
      </c>
      <c r="AR98" s="58"/>
      <c r="AS98" s="59"/>
      <c r="AT98" s="62"/>
      <c r="AU98" s="64">
        <f t="shared" si="18"/>
        <v>2</v>
      </c>
      <c r="AV98" s="65">
        <f t="shared" si="19"/>
        <v>22</v>
      </c>
      <c r="AW98" s="41">
        <v>1</v>
      </c>
      <c r="AX98" s="65">
        <f t="shared" si="20"/>
        <v>20</v>
      </c>
      <c r="AY98" s="179">
        <f t="shared" si="21"/>
        <v>0</v>
      </c>
      <c r="AZ98" s="179">
        <f t="shared" si="22"/>
        <v>0</v>
      </c>
      <c r="BA98" s="204">
        <f t="shared" si="23"/>
        <v>22</v>
      </c>
      <c r="BB98" s="64">
        <f t="shared" si="24"/>
        <v>11</v>
      </c>
      <c r="BC98" s="64">
        <f t="shared" si="25"/>
        <v>1</v>
      </c>
      <c r="BD98" s="64">
        <f t="shared" si="26"/>
        <v>47</v>
      </c>
      <c r="BE98" s="64">
        <f t="shared" si="27"/>
        <v>6</v>
      </c>
      <c r="BF98" s="65">
        <f t="shared" si="33"/>
        <v>1</v>
      </c>
      <c r="BG98" s="65">
        <f t="shared" si="28"/>
        <v>0</v>
      </c>
      <c r="BH98" s="67">
        <f t="shared" si="29"/>
        <v>4.2727272727272725</v>
      </c>
      <c r="BI98" s="69">
        <f>BD98/BE98</f>
        <v>7.833333333333333</v>
      </c>
      <c r="BJ98" s="70">
        <f t="shared" si="30"/>
        <v>1</v>
      </c>
      <c r="BK98" s="70">
        <f t="shared" si="31"/>
        <v>0</v>
      </c>
      <c r="BL98" s="70">
        <f t="shared" si="32"/>
        <v>0</v>
      </c>
      <c r="BM98" s="2"/>
    </row>
    <row r="99" spans="2:65" ht="11.25">
      <c r="B99" s="5">
        <v>83</v>
      </c>
      <c r="C99" s="5" t="s">
        <v>123</v>
      </c>
      <c r="D99" s="163" t="s">
        <v>2</v>
      </c>
      <c r="E99" s="77">
        <v>4</v>
      </c>
      <c r="F99" s="172"/>
      <c r="G99" s="169"/>
      <c r="H99" s="169"/>
      <c r="I99" s="169"/>
      <c r="J99" s="169"/>
      <c r="K99" s="170"/>
      <c r="L99" s="170"/>
      <c r="M99" s="171"/>
      <c r="N99" s="63">
        <v>11</v>
      </c>
      <c r="O99" s="57">
        <v>3</v>
      </c>
      <c r="P99" s="57">
        <v>1</v>
      </c>
      <c r="Q99" s="57">
        <v>13</v>
      </c>
      <c r="R99" s="57">
        <v>0</v>
      </c>
      <c r="S99" s="58"/>
      <c r="T99" s="58"/>
      <c r="U99" s="59"/>
      <c r="V99" s="63">
        <v>39</v>
      </c>
      <c r="W99" s="57">
        <v>4</v>
      </c>
      <c r="X99" s="57">
        <v>0</v>
      </c>
      <c r="Y99" s="57">
        <v>38</v>
      </c>
      <c r="Z99" s="57">
        <v>0</v>
      </c>
      <c r="AA99" s="58"/>
      <c r="AB99" s="58"/>
      <c r="AC99" s="59"/>
      <c r="AD99" s="63">
        <v>22</v>
      </c>
      <c r="AE99" s="57">
        <v>5</v>
      </c>
      <c r="AF99" s="57">
        <v>0</v>
      </c>
      <c r="AG99" s="57">
        <v>48</v>
      </c>
      <c r="AH99" s="57">
        <v>2</v>
      </c>
      <c r="AI99" s="58"/>
      <c r="AJ99" s="58"/>
      <c r="AK99" s="59"/>
      <c r="AL99" s="63"/>
      <c r="AM99" s="57" t="s">
        <v>173</v>
      </c>
      <c r="AN99" s="57">
        <v>0</v>
      </c>
      <c r="AO99" s="57">
        <v>1</v>
      </c>
      <c r="AP99" s="57">
        <v>1</v>
      </c>
      <c r="AQ99" s="58"/>
      <c r="AR99" s="58"/>
      <c r="AS99" s="59"/>
      <c r="AT99" s="62"/>
      <c r="AU99" s="64">
        <f t="shared" si="18"/>
        <v>3</v>
      </c>
      <c r="AV99" s="65">
        <f t="shared" si="19"/>
        <v>72</v>
      </c>
      <c r="AW99" s="41" t="s">
        <v>165</v>
      </c>
      <c r="AX99" s="65">
        <f t="shared" si="20"/>
        <v>39</v>
      </c>
      <c r="AY99" s="179">
        <f t="shared" si="21"/>
        <v>0</v>
      </c>
      <c r="AZ99" s="179">
        <f t="shared" si="22"/>
        <v>0</v>
      </c>
      <c r="BA99" s="204" t="str">
        <f t="shared" si="23"/>
        <v>-</v>
      </c>
      <c r="BB99" s="64">
        <f t="shared" si="24"/>
        <v>12</v>
      </c>
      <c r="BC99" s="64">
        <f t="shared" si="25"/>
        <v>1</v>
      </c>
      <c r="BD99" s="64">
        <f t="shared" si="26"/>
        <v>100</v>
      </c>
      <c r="BE99" s="64">
        <f t="shared" si="27"/>
        <v>3</v>
      </c>
      <c r="BF99" s="65">
        <f t="shared" si="33"/>
        <v>0</v>
      </c>
      <c r="BG99" s="65">
        <f t="shared" si="28"/>
        <v>0</v>
      </c>
      <c r="BH99" s="67">
        <f t="shared" si="29"/>
        <v>8.333333333333334</v>
      </c>
      <c r="BI99" s="69">
        <f>BD99/BE99</f>
        <v>33.333333333333336</v>
      </c>
      <c r="BJ99" s="70">
        <f t="shared" si="30"/>
        <v>0</v>
      </c>
      <c r="BK99" s="70">
        <f t="shared" si="31"/>
        <v>0</v>
      </c>
      <c r="BL99" s="70">
        <f t="shared" si="32"/>
        <v>0</v>
      </c>
      <c r="BM99" s="2"/>
    </row>
    <row r="100" spans="2:65" ht="11.25">
      <c r="B100" s="5">
        <v>84</v>
      </c>
      <c r="C100" s="5" t="s">
        <v>172</v>
      </c>
      <c r="D100" s="163" t="s">
        <v>2</v>
      </c>
      <c r="E100" s="77">
        <v>1</v>
      </c>
      <c r="F100" s="172"/>
      <c r="G100" s="169"/>
      <c r="H100" s="169"/>
      <c r="I100" s="169"/>
      <c r="J100" s="169"/>
      <c r="K100" s="170"/>
      <c r="L100" s="170"/>
      <c r="M100" s="171"/>
      <c r="N100" s="63"/>
      <c r="O100" s="57"/>
      <c r="P100" s="57"/>
      <c r="Q100" s="57"/>
      <c r="R100" s="57"/>
      <c r="S100" s="58"/>
      <c r="T100" s="58"/>
      <c r="U100" s="59"/>
      <c r="V100" s="63"/>
      <c r="W100" s="57"/>
      <c r="X100" s="57"/>
      <c r="Y100" s="57"/>
      <c r="Z100" s="57"/>
      <c r="AA100" s="58"/>
      <c r="AB100" s="58"/>
      <c r="AC100" s="59"/>
      <c r="AD100" s="63">
        <v>11</v>
      </c>
      <c r="AE100" s="57"/>
      <c r="AF100" s="57"/>
      <c r="AG100" s="57"/>
      <c r="AH100" s="57"/>
      <c r="AI100" s="58"/>
      <c r="AJ100" s="58"/>
      <c r="AK100" s="59"/>
      <c r="AL100" s="63"/>
      <c r="AM100" s="57"/>
      <c r="AN100" s="57"/>
      <c r="AO100" s="57"/>
      <c r="AP100" s="57"/>
      <c r="AQ100" s="58"/>
      <c r="AR100" s="58"/>
      <c r="AS100" s="59"/>
      <c r="AT100" s="62"/>
      <c r="AU100" s="64">
        <f t="shared" si="18"/>
        <v>1</v>
      </c>
      <c r="AV100" s="65">
        <f t="shared" si="19"/>
        <v>11</v>
      </c>
      <c r="AW100" s="41"/>
      <c r="AX100" s="65">
        <f t="shared" si="20"/>
        <v>11</v>
      </c>
      <c r="AY100" s="179">
        <f t="shared" si="21"/>
        <v>0</v>
      </c>
      <c r="AZ100" s="179">
        <f t="shared" si="22"/>
        <v>0</v>
      </c>
      <c r="BA100" s="204">
        <f t="shared" si="23"/>
        <v>11</v>
      </c>
      <c r="BB100" s="64">
        <f t="shared" si="24"/>
        <v>0</v>
      </c>
      <c r="BC100" s="64">
        <f t="shared" si="25"/>
        <v>0</v>
      </c>
      <c r="BD100" s="64">
        <f t="shared" si="26"/>
        <v>0</v>
      </c>
      <c r="BE100" s="64">
        <f t="shared" si="27"/>
        <v>0</v>
      </c>
      <c r="BF100" s="65">
        <f t="shared" si="33"/>
        <v>0</v>
      </c>
      <c r="BG100" s="65">
        <f t="shared" si="28"/>
        <v>0</v>
      </c>
      <c r="BH100" s="67"/>
      <c r="BI100" s="69"/>
      <c r="BJ100" s="70">
        <f t="shared" si="30"/>
        <v>0</v>
      </c>
      <c r="BK100" s="70">
        <f t="shared" si="31"/>
        <v>0</v>
      </c>
      <c r="BL100" s="70">
        <f t="shared" si="32"/>
        <v>0</v>
      </c>
      <c r="BM100" s="2"/>
    </row>
    <row r="101" spans="6:65" ht="11.25">
      <c r="F101" s="2"/>
      <c r="G101" s="8"/>
      <c r="H101" s="8"/>
      <c r="I101" s="8"/>
      <c r="J101" s="8"/>
      <c r="K101" s="8"/>
      <c r="L101" s="8"/>
      <c r="M101" s="8"/>
      <c r="N101" s="2"/>
      <c r="O101" s="8"/>
      <c r="P101" s="8"/>
      <c r="Q101" s="8"/>
      <c r="R101" s="8"/>
      <c r="S101" s="8"/>
      <c r="T101" s="8"/>
      <c r="U101" s="8"/>
      <c r="V101" s="2"/>
      <c r="W101" s="8"/>
      <c r="X101" s="8"/>
      <c r="Y101" s="8"/>
      <c r="Z101" s="8"/>
      <c r="AA101" s="8"/>
      <c r="AB101" s="8"/>
      <c r="AC101" s="8"/>
      <c r="AD101" s="2"/>
      <c r="AE101" s="8"/>
      <c r="AF101" s="8"/>
      <c r="AG101" s="8"/>
      <c r="AH101" s="8"/>
      <c r="AI101" s="8"/>
      <c r="AJ101" s="8"/>
      <c r="AK101" s="8"/>
      <c r="AL101" s="2"/>
      <c r="AM101" s="8"/>
      <c r="AN101" s="8"/>
      <c r="AO101" s="8"/>
      <c r="AP101" s="8"/>
      <c r="AQ101" s="8"/>
      <c r="AR101" s="8"/>
      <c r="AS101" s="8"/>
      <c r="BJ101" s="8"/>
      <c r="BK101" s="8"/>
      <c r="BL101" s="8"/>
      <c r="BM101" s="2"/>
    </row>
    <row r="102" spans="2:70" s="2" customFormat="1" ht="11.25">
      <c r="B102"/>
      <c r="C102"/>
      <c r="D102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W102" s="7"/>
      <c r="X102" s="7"/>
      <c r="Y102" s="7"/>
      <c r="Z102" s="7"/>
      <c r="AA102" s="7"/>
      <c r="AB102" s="7"/>
      <c r="AC102" s="7"/>
      <c r="AE102" s="7"/>
      <c r="AF102" s="7"/>
      <c r="AG102" s="7"/>
      <c r="AH102" s="7"/>
      <c r="AI102" s="7"/>
      <c r="AJ102" s="7"/>
      <c r="AK102" s="7"/>
      <c r="AM102" s="7"/>
      <c r="AN102" s="7"/>
      <c r="AO102" s="7"/>
      <c r="AP102" s="7"/>
      <c r="AQ102" s="7"/>
      <c r="AR102" s="7"/>
      <c r="AS102" s="7"/>
      <c r="AT102"/>
      <c r="BH102" s="66"/>
      <c r="BI102" s="66"/>
      <c r="BJ102" s="7"/>
      <c r="BK102" s="7"/>
      <c r="BL102" s="7"/>
      <c r="BN102"/>
      <c r="BO102"/>
      <c r="BP102"/>
      <c r="BQ102"/>
      <c r="BR102"/>
    </row>
    <row r="103" spans="2:70" s="2" customFormat="1" ht="11.25">
      <c r="B103"/>
      <c r="C103"/>
      <c r="D103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W103" s="7"/>
      <c r="X103" s="7"/>
      <c r="Y103" s="7"/>
      <c r="Z103" s="7"/>
      <c r="AA103" s="7"/>
      <c r="AB103" s="7"/>
      <c r="AC103" s="7"/>
      <c r="AE103" s="7"/>
      <c r="AF103" s="7"/>
      <c r="AG103" s="7"/>
      <c r="AH103" s="7"/>
      <c r="AI103" s="7"/>
      <c r="AJ103" s="7"/>
      <c r="AK103" s="7"/>
      <c r="AM103" s="7"/>
      <c r="AN103" s="7"/>
      <c r="AO103" s="7"/>
      <c r="AP103" s="91" t="s">
        <v>62</v>
      </c>
      <c r="AQ103" s="92"/>
      <c r="AR103" s="92"/>
      <c r="AS103" s="93"/>
      <c r="AT103" s="94"/>
      <c r="AU103" s="95"/>
      <c r="AV103" s="96" t="s">
        <v>72</v>
      </c>
      <c r="AW103" s="97" t="s">
        <v>69</v>
      </c>
      <c r="AX103" s="97"/>
      <c r="AY103" s="97" t="s">
        <v>70</v>
      </c>
      <c r="AZ103" s="97" t="s">
        <v>71</v>
      </c>
      <c r="BA103" s="97"/>
      <c r="BB103" s="96" t="s">
        <v>73</v>
      </c>
      <c r="BC103" s="96" t="s">
        <v>74</v>
      </c>
      <c r="BD103" s="96" t="s">
        <v>75</v>
      </c>
      <c r="BE103" s="97" t="s">
        <v>76</v>
      </c>
      <c r="BF103" s="97" t="s">
        <v>67</v>
      </c>
      <c r="BG103" s="97" t="s">
        <v>68</v>
      </c>
      <c r="BH103" s="95"/>
      <c r="BI103" s="95"/>
      <c r="BJ103" s="97" t="s">
        <v>66</v>
      </c>
      <c r="BK103" s="97" t="s">
        <v>77</v>
      </c>
      <c r="BL103" s="97" t="s">
        <v>78</v>
      </c>
      <c r="BM103" s="98"/>
      <c r="BN103"/>
      <c r="BO103"/>
      <c r="BP103"/>
      <c r="BQ103"/>
      <c r="BR103"/>
    </row>
    <row r="104" spans="2:70" s="2" customFormat="1" ht="11.25">
      <c r="B104"/>
      <c r="C104"/>
      <c r="D104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W104" s="7"/>
      <c r="X104" s="7"/>
      <c r="Y104" s="7"/>
      <c r="Z104" s="7"/>
      <c r="AA104" s="7"/>
      <c r="AB104" s="7"/>
      <c r="AC104" s="7"/>
      <c r="AE104" s="7"/>
      <c r="AF104" s="7"/>
      <c r="AG104" s="7"/>
      <c r="AH104" s="7"/>
      <c r="AI104" s="7"/>
      <c r="AJ104" s="7"/>
      <c r="AK104" s="7"/>
      <c r="AM104" s="7"/>
      <c r="AN104" s="7"/>
      <c r="AO104" s="7"/>
      <c r="AP104" s="107" t="s">
        <v>64</v>
      </c>
      <c r="AQ104" s="103"/>
      <c r="AR104" s="99"/>
      <c r="AS104" s="100"/>
      <c r="AT104" s="101"/>
      <c r="AU104" s="102"/>
      <c r="AV104" s="102">
        <f>SUM(AV102:AV102)</f>
        <v>0</v>
      </c>
      <c r="AW104" s="102">
        <f>SUM(AW102:AW102)</f>
        <v>0</v>
      </c>
      <c r="AX104" s="102"/>
      <c r="AY104" s="102">
        <f>SUM(AY102:AY102)</f>
        <v>0</v>
      </c>
      <c r="AZ104" s="102">
        <f>SUM(AZ102:AZ102)</f>
        <v>0</v>
      </c>
      <c r="BA104" s="102"/>
      <c r="BB104" s="102">
        <f aca="true" t="shared" si="34" ref="BB104:BG104">SUM(BB16:BB100)</f>
        <v>599</v>
      </c>
      <c r="BC104" s="102">
        <f t="shared" si="34"/>
        <v>41</v>
      </c>
      <c r="BD104" s="102">
        <f t="shared" si="34"/>
        <v>3214</v>
      </c>
      <c r="BE104" s="102">
        <f t="shared" si="34"/>
        <v>130</v>
      </c>
      <c r="BF104" s="102">
        <f t="shared" si="34"/>
        <v>14</v>
      </c>
      <c r="BG104" s="102">
        <f t="shared" si="34"/>
        <v>0</v>
      </c>
      <c r="BH104" s="102"/>
      <c r="BI104" s="102"/>
      <c r="BJ104" s="102">
        <f>SUM(BJ16:BJ100)</f>
        <v>75</v>
      </c>
      <c r="BK104" s="102">
        <f>SUM(BK16:BK100)</f>
        <v>10</v>
      </c>
      <c r="BL104" s="102">
        <f>SUM(BL16:BL100)</f>
        <v>4</v>
      </c>
      <c r="BM104" s="106"/>
      <c r="BN104"/>
      <c r="BO104"/>
      <c r="BP104"/>
      <c r="BQ104"/>
      <c r="BR104"/>
    </row>
    <row r="105" spans="2:70" s="2" customFormat="1" ht="11.25">
      <c r="B105"/>
      <c r="C105"/>
      <c r="D105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W105" s="7"/>
      <c r="X105" s="7"/>
      <c r="Y105" s="7"/>
      <c r="Z105" s="7"/>
      <c r="AA105" s="7"/>
      <c r="AB105" s="7"/>
      <c r="AC105" s="7"/>
      <c r="AE105" s="7"/>
      <c r="AF105" s="7"/>
      <c r="AG105" s="7"/>
      <c r="AH105" s="7"/>
      <c r="AI105" s="7"/>
      <c r="AJ105" s="7"/>
      <c r="AK105" s="7"/>
      <c r="AM105" s="7"/>
      <c r="AN105" s="7"/>
      <c r="AO105" s="7"/>
      <c r="AP105" s="107" t="s">
        <v>63</v>
      </c>
      <c r="AQ105" s="99"/>
      <c r="AR105" s="99"/>
      <c r="AS105" s="99"/>
      <c r="AT105" s="101"/>
      <c r="AU105" s="102"/>
      <c r="AV105" s="102">
        <f>SUM(AV16:AV100)</f>
        <v>2827</v>
      </c>
      <c r="AW105" s="102">
        <f>SUM(AW16:AW100)</f>
        <v>29</v>
      </c>
      <c r="AX105" s="102"/>
      <c r="AY105" s="102">
        <f>SUM(AY16:AY100)</f>
        <v>14</v>
      </c>
      <c r="AZ105" s="102">
        <f>SUM(AZ16:AZ100)</f>
        <v>2</v>
      </c>
      <c r="BA105" s="102"/>
      <c r="BB105" s="102" t="e">
        <f>SUM(#REF!)</f>
        <v>#REF!</v>
      </c>
      <c r="BC105" s="102" t="e">
        <f>SUM(#REF!)</f>
        <v>#REF!</v>
      </c>
      <c r="BD105" s="102" t="e">
        <f>SUM(#REF!)</f>
        <v>#REF!</v>
      </c>
      <c r="BE105" s="102" t="e">
        <f>SUM(#REF!)</f>
        <v>#REF!</v>
      </c>
      <c r="BF105" s="102" t="e">
        <f>SUM(#REF!)</f>
        <v>#REF!</v>
      </c>
      <c r="BG105" s="102" t="e">
        <f>SUM(#REF!)</f>
        <v>#REF!</v>
      </c>
      <c r="BH105" s="102"/>
      <c r="BI105" s="102"/>
      <c r="BJ105" s="102" t="e">
        <f>SUM(#REF!)</f>
        <v>#REF!</v>
      </c>
      <c r="BK105" s="102" t="e">
        <f>SUM(#REF!)</f>
        <v>#REF!</v>
      </c>
      <c r="BL105" s="102" t="e">
        <f>SUM(#REF!)</f>
        <v>#REF!</v>
      </c>
      <c r="BM105" s="106"/>
      <c r="BN105"/>
      <c r="BO105"/>
      <c r="BP105"/>
      <c r="BQ105"/>
      <c r="BR105"/>
    </row>
    <row r="106" spans="2:70" s="2" customFormat="1" ht="11.25">
      <c r="B106"/>
      <c r="C106"/>
      <c r="D106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W106" s="7"/>
      <c r="X106" s="7"/>
      <c r="Y106" s="7"/>
      <c r="Z106" s="7"/>
      <c r="AA106" s="7"/>
      <c r="AB106" s="7"/>
      <c r="AC106" s="7"/>
      <c r="AE106" s="7"/>
      <c r="AF106" s="7"/>
      <c r="AG106" s="7"/>
      <c r="AH106" s="7"/>
      <c r="AI106" s="7"/>
      <c r="AJ106" s="7"/>
      <c r="AK106" s="7"/>
      <c r="AM106" s="7"/>
      <c r="AN106" s="7"/>
      <c r="AO106" s="7"/>
      <c r="AP106" s="107" t="s">
        <v>65</v>
      </c>
      <c r="AQ106" s="99"/>
      <c r="AR106" s="99"/>
      <c r="AS106" s="105"/>
      <c r="AT106" s="101"/>
      <c r="AU106" s="102"/>
      <c r="AV106" s="102">
        <f>+AV104-AV105</f>
        <v>-2827</v>
      </c>
      <c r="AW106" s="102">
        <f>+AW104-AW105</f>
        <v>-29</v>
      </c>
      <c r="AX106" s="102"/>
      <c r="AY106" s="102">
        <f>+AY104-AY105</f>
        <v>-14</v>
      </c>
      <c r="AZ106" s="102">
        <f>+AZ104-AZ105</f>
        <v>-2</v>
      </c>
      <c r="BA106" s="102"/>
      <c r="BB106" s="102" t="e">
        <f aca="true" t="shared" si="35" ref="BB106:BG106">+BB104-BB105</f>
        <v>#REF!</v>
      </c>
      <c r="BC106" s="102" t="e">
        <f t="shared" si="35"/>
        <v>#REF!</v>
      </c>
      <c r="BD106" s="102" t="e">
        <f t="shared" si="35"/>
        <v>#REF!</v>
      </c>
      <c r="BE106" s="102" t="e">
        <f t="shared" si="35"/>
        <v>#REF!</v>
      </c>
      <c r="BF106" s="102" t="e">
        <f t="shared" si="35"/>
        <v>#REF!</v>
      </c>
      <c r="BG106" s="102" t="e">
        <f t="shared" si="35"/>
        <v>#REF!</v>
      </c>
      <c r="BH106" s="102"/>
      <c r="BI106" s="102"/>
      <c r="BJ106" s="102" t="e">
        <f>+BJ104-BJ105</f>
        <v>#REF!</v>
      </c>
      <c r="BK106" s="102" t="e">
        <f>+BK104-BK105</f>
        <v>#REF!</v>
      </c>
      <c r="BL106" s="102" t="e">
        <f>+BL104-BL105</f>
        <v>#REF!</v>
      </c>
      <c r="BM106" s="104"/>
      <c r="BN106"/>
      <c r="BO106"/>
      <c r="BP106"/>
      <c r="BQ106"/>
      <c r="BR106"/>
    </row>
    <row r="107" spans="2:70" s="2" customFormat="1" ht="4.5" customHeight="1">
      <c r="B107"/>
      <c r="C107"/>
      <c r="D10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W107" s="7"/>
      <c r="X107" s="7"/>
      <c r="Y107" s="7"/>
      <c r="Z107" s="7"/>
      <c r="AA107" s="7"/>
      <c r="AB107" s="7"/>
      <c r="AC107" s="7"/>
      <c r="AE107" s="7"/>
      <c r="AF107" s="7"/>
      <c r="AG107" s="7"/>
      <c r="AH107" s="7"/>
      <c r="AI107" s="7"/>
      <c r="AJ107" s="7"/>
      <c r="AK107" s="7"/>
      <c r="AM107" s="7"/>
      <c r="AN107" s="7"/>
      <c r="AO107" s="7"/>
      <c r="AP107" s="86"/>
      <c r="AQ107" s="87"/>
      <c r="AR107" s="87"/>
      <c r="AS107" s="87"/>
      <c r="AT107" s="88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90"/>
      <c r="BN107"/>
      <c r="BO107"/>
      <c r="BP107"/>
      <c r="BQ107"/>
      <c r="BR107"/>
    </row>
    <row r="120" spans="7:64" ht="11.25"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W120" s="10"/>
      <c r="X120" s="10"/>
      <c r="Y120" s="10"/>
      <c r="Z120" s="10"/>
      <c r="AA120" s="10"/>
      <c r="AB120" s="10"/>
      <c r="AC120" s="10"/>
      <c r="AE120" s="10"/>
      <c r="AF120" s="10"/>
      <c r="AG120" s="10"/>
      <c r="AH120" s="10"/>
      <c r="AI120" s="10"/>
      <c r="AJ120" s="10"/>
      <c r="AK120" s="10"/>
      <c r="AM120" s="10"/>
      <c r="AN120" s="10"/>
      <c r="AO120" s="10"/>
      <c r="AP120" s="10"/>
      <c r="AQ120" s="10"/>
      <c r="AR120" s="10"/>
      <c r="AS120" s="10"/>
      <c r="BJ120" s="10"/>
      <c r="BK120" s="10"/>
      <c r="BL120" s="10"/>
    </row>
    <row r="121" spans="7:64" ht="11.25">
      <c r="G121" s="9"/>
      <c r="H121" s="9"/>
      <c r="I121" s="9"/>
      <c r="J121" s="9"/>
      <c r="K121" s="9"/>
      <c r="L121" s="9"/>
      <c r="M121" s="9"/>
      <c r="O121" s="9"/>
      <c r="P121" s="9"/>
      <c r="Q121" s="9"/>
      <c r="R121" s="9"/>
      <c r="S121" s="9"/>
      <c r="T121" s="9"/>
      <c r="U121" s="9"/>
      <c r="W121" s="9"/>
      <c r="X121" s="9"/>
      <c r="Y121" s="9"/>
      <c r="Z121" s="9"/>
      <c r="AA121" s="9"/>
      <c r="AB121" s="9"/>
      <c r="AC121" s="9"/>
      <c r="AE121" s="9"/>
      <c r="AF121" s="9"/>
      <c r="AG121" s="9"/>
      <c r="AH121" s="9"/>
      <c r="AI121" s="9"/>
      <c r="AJ121" s="9"/>
      <c r="AK121" s="9"/>
      <c r="AM121" s="9"/>
      <c r="AN121" s="9"/>
      <c r="AO121" s="9"/>
      <c r="AP121" s="9"/>
      <c r="AQ121" s="9"/>
      <c r="AR121" s="9"/>
      <c r="AS121" s="9"/>
      <c r="BJ121" s="9"/>
      <c r="BK121" s="9"/>
      <c r="BL121" s="9"/>
    </row>
    <row r="122" spans="7:64" ht="11.25">
      <c r="G122" s="9"/>
      <c r="H122" s="9"/>
      <c r="I122" s="9"/>
      <c r="J122" s="9"/>
      <c r="K122" s="9"/>
      <c r="L122" s="9"/>
      <c r="M122" s="9"/>
      <c r="O122" s="9"/>
      <c r="P122" s="9"/>
      <c r="Q122" s="9"/>
      <c r="R122" s="9"/>
      <c r="S122" s="9"/>
      <c r="T122" s="9"/>
      <c r="U122" s="9"/>
      <c r="W122" s="9"/>
      <c r="X122" s="9"/>
      <c r="Y122" s="9"/>
      <c r="Z122" s="9"/>
      <c r="AA122" s="9"/>
      <c r="AB122" s="9"/>
      <c r="AC122" s="9"/>
      <c r="AE122" s="9"/>
      <c r="AF122" s="9"/>
      <c r="AG122" s="9"/>
      <c r="AH122" s="9"/>
      <c r="AI122" s="9"/>
      <c r="AJ122" s="9"/>
      <c r="AK122" s="9"/>
      <c r="AM122" s="9"/>
      <c r="AN122" s="9"/>
      <c r="AO122" s="9"/>
      <c r="AP122" s="9"/>
      <c r="AQ122" s="9"/>
      <c r="AR122" s="9"/>
      <c r="AS122" s="9"/>
      <c r="BJ122" s="9"/>
      <c r="BK122" s="9"/>
      <c r="BL122" s="9"/>
    </row>
    <row r="123" spans="7:64" ht="11.25">
      <c r="G123" s="9"/>
      <c r="H123" s="9"/>
      <c r="I123" s="9"/>
      <c r="J123" s="9"/>
      <c r="K123" s="9"/>
      <c r="L123" s="9"/>
      <c r="M123" s="9"/>
      <c r="O123" s="9"/>
      <c r="P123" s="9"/>
      <c r="Q123" s="9"/>
      <c r="R123" s="9"/>
      <c r="S123" s="9"/>
      <c r="T123" s="9"/>
      <c r="U123" s="9"/>
      <c r="W123" s="9"/>
      <c r="X123" s="9"/>
      <c r="Y123" s="9"/>
      <c r="Z123" s="9"/>
      <c r="AA123" s="9"/>
      <c r="AB123" s="9"/>
      <c r="AC123" s="9"/>
      <c r="AE123" s="9"/>
      <c r="AF123" s="9"/>
      <c r="AG123" s="9"/>
      <c r="AH123" s="9"/>
      <c r="AI123" s="9"/>
      <c r="AJ123" s="9"/>
      <c r="AK123" s="9"/>
      <c r="AM123" s="9"/>
      <c r="AN123" s="9"/>
      <c r="AO123" s="9"/>
      <c r="AP123" s="9"/>
      <c r="AQ123" s="9"/>
      <c r="AR123" s="9"/>
      <c r="AS123" s="9"/>
      <c r="BJ123" s="9"/>
      <c r="BK123" s="9"/>
      <c r="BL123" s="9"/>
    </row>
    <row r="124" spans="7:64" ht="11.25">
      <c r="G124" s="9"/>
      <c r="H124" s="9"/>
      <c r="I124" s="9"/>
      <c r="J124" s="9"/>
      <c r="K124" s="9"/>
      <c r="L124" s="9"/>
      <c r="M124" s="9"/>
      <c r="O124" s="9"/>
      <c r="P124" s="9"/>
      <c r="Q124" s="9"/>
      <c r="R124" s="9"/>
      <c r="S124" s="9"/>
      <c r="T124" s="9"/>
      <c r="U124" s="9"/>
      <c r="W124" s="9"/>
      <c r="X124" s="9"/>
      <c r="Y124" s="9"/>
      <c r="Z124" s="9"/>
      <c r="AA124" s="9"/>
      <c r="AB124" s="9"/>
      <c r="AC124" s="9"/>
      <c r="AE124" s="9"/>
      <c r="AF124" s="9"/>
      <c r="AG124" s="9"/>
      <c r="AH124" s="9"/>
      <c r="AI124" s="9"/>
      <c r="AJ124" s="9"/>
      <c r="AK124" s="9"/>
      <c r="AM124" s="9"/>
      <c r="AN124" s="9"/>
      <c r="AO124" s="9"/>
      <c r="AP124" s="9"/>
      <c r="AQ124" s="9"/>
      <c r="AR124" s="9"/>
      <c r="AS124" s="9"/>
      <c r="BJ124" s="9"/>
      <c r="BK124" s="9"/>
      <c r="BL124" s="9"/>
    </row>
  </sheetData>
  <sheetProtection/>
  <mergeCells count="20">
    <mergeCell ref="O14:R14"/>
    <mergeCell ref="S14:U14"/>
    <mergeCell ref="W14:Z14"/>
    <mergeCell ref="AU12:BL12"/>
    <mergeCell ref="F12:AS12"/>
    <mergeCell ref="AU13:BA13"/>
    <mergeCell ref="F13:M13"/>
    <mergeCell ref="N13:U13"/>
    <mergeCell ref="AM14:AP14"/>
    <mergeCell ref="AQ14:AS14"/>
    <mergeCell ref="BJ13:BL13"/>
    <mergeCell ref="BB13:BI13"/>
    <mergeCell ref="AI14:AK14"/>
    <mergeCell ref="K14:M14"/>
    <mergeCell ref="G14:J14"/>
    <mergeCell ref="V13:AC13"/>
    <mergeCell ref="AD13:AK13"/>
    <mergeCell ref="AL13:AS13"/>
    <mergeCell ref="AA14:AC14"/>
    <mergeCell ref="AE14:AH14"/>
  </mergeCells>
  <conditionalFormatting sqref="D46:D63 AL13:AS13">
    <cfRule type="cellIs" priority="100" dxfId="38" operator="equal">
      <formula>"St Georges"</formula>
    </cfRule>
  </conditionalFormatting>
  <conditionalFormatting sqref="AD13:AK13 D16:D31">
    <cfRule type="cellIs" priority="99" dxfId="36" operator="equal">
      <formula>"San Albano"</formula>
    </cfRule>
  </conditionalFormatting>
  <conditionalFormatting sqref="D90:D100">
    <cfRule type="cellIs" priority="49" dxfId="39" operator="equal">
      <formula>"Belgrano Barbarians"</formula>
    </cfRule>
    <cfRule type="cellIs" priority="98" dxfId="42" operator="equal">
      <formula>"Old Georgians"</formula>
    </cfRule>
  </conditionalFormatting>
  <conditionalFormatting sqref="D32:D45 V13:AC13">
    <cfRule type="cellIs" priority="97" dxfId="37" operator="equal">
      <formula>"Lomas"</formula>
    </cfRule>
  </conditionalFormatting>
  <conditionalFormatting sqref="D90:D100 D64:D81 N13:U13">
    <cfRule type="cellIs" priority="96" dxfId="41" operator="equal">
      <formula>"Hurlingham"</formula>
    </cfRule>
  </conditionalFormatting>
  <conditionalFormatting sqref="D82:D100 F13:M13">
    <cfRule type="cellIs" priority="95" dxfId="45" operator="equal">
      <formula>"Belgrano"</formula>
    </cfRule>
  </conditionalFormatting>
  <conditionalFormatting sqref="D64:D100">
    <cfRule type="cellIs" priority="94" dxfId="1" operator="equal">
      <formula>"Belgrano"</formula>
    </cfRule>
  </conditionalFormatting>
  <conditionalFormatting sqref="D90:D100 D64:D81">
    <cfRule type="cellIs" priority="92" dxfId="40" operator="equal">
      <formula>"Hurlingham"</formula>
    </cfRule>
  </conditionalFormatting>
  <conditionalFormatting sqref="D82:D100">
    <cfRule type="cellIs" priority="84" dxfId="39" operator="equal">
      <formula>"Belgrano"</formula>
    </cfRule>
  </conditionalFormatting>
  <conditionalFormatting sqref="BJ106:BL106 BB106:BG106 AV106:AW106 AY106:AZ106">
    <cfRule type="cellIs" priority="81" dxfId="25" operator="equal">
      <formula>0</formula>
    </cfRule>
    <cfRule type="cellIs" priority="82" dxfId="24" operator="notEqual">
      <formula>0</formula>
    </cfRule>
  </conditionalFormatting>
  <conditionalFormatting sqref="D82:D100">
    <cfRule type="cellIs" priority="41" dxfId="43" operator="equal">
      <formula>"Belgrano"</formula>
    </cfRule>
  </conditionalFormatting>
  <conditionalFormatting sqref="D82:D100">
    <cfRule type="cellIs" priority="40" dxfId="44" operator="equal">
      <formula>"Belgrano"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BG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X27"/>
  <sheetViews>
    <sheetView showGridLines="0" zoomScalePageLayoutView="0" workbookViewId="0" topLeftCell="G1">
      <selection activeCell="X15" sqref="X15"/>
    </sheetView>
  </sheetViews>
  <sheetFormatPr defaultColWidth="9.33203125" defaultRowHeight="11.25"/>
  <cols>
    <col min="1" max="1" width="1.3359375" style="0" customWidth="1"/>
    <col min="2" max="2" width="4.5" style="2" customWidth="1"/>
    <col min="3" max="3" width="16.66015625" style="0" customWidth="1"/>
    <col min="4" max="4" width="18" style="0" bestFit="1" customWidth="1"/>
    <col min="5" max="5" width="10.83203125" style="2" customWidth="1"/>
    <col min="6" max="6" width="26.66015625" style="2" customWidth="1"/>
    <col min="7" max="8" width="18" style="2" bestFit="1" customWidth="1"/>
    <col min="9" max="10" width="5.83203125" style="123" bestFit="1" customWidth="1"/>
    <col min="11" max="11" width="6.66015625" style="2" bestFit="1" customWidth="1"/>
    <col min="12" max="12" width="10.83203125" style="2" bestFit="1" customWidth="1"/>
    <col min="13" max="13" width="18" style="2" bestFit="1" customWidth="1"/>
    <col min="14" max="15" width="5.83203125" style="123" bestFit="1" customWidth="1"/>
    <col min="16" max="16" width="6.66015625" style="123" bestFit="1" customWidth="1"/>
    <col min="17" max="17" width="10.83203125" style="2" bestFit="1" customWidth="1"/>
    <col min="18" max="19" width="19" style="15" customWidth="1"/>
    <col min="20" max="20" width="11.66015625" style="2" customWidth="1"/>
    <col min="21" max="24" width="7.33203125" style="2" customWidth="1"/>
    <col min="27" max="27" width="7" style="0" bestFit="1" customWidth="1"/>
    <col min="28" max="28" width="12.83203125" style="0" bestFit="1" customWidth="1"/>
  </cols>
  <sheetData>
    <row r="2" ht="11.25"/>
    <row r="3" ht="90.75" customHeight="1"/>
    <row r="4" spans="2:24" ht="16.5" customHeight="1">
      <c r="B4" s="112" t="s">
        <v>6</v>
      </c>
      <c r="C4" s="110" t="s">
        <v>79</v>
      </c>
      <c r="D4" s="111" t="s">
        <v>80</v>
      </c>
      <c r="E4" s="112" t="s">
        <v>28</v>
      </c>
      <c r="F4" s="116" t="s">
        <v>81</v>
      </c>
      <c r="G4" s="126" t="s">
        <v>83</v>
      </c>
      <c r="H4" s="237" t="s">
        <v>84</v>
      </c>
      <c r="I4" s="238"/>
      <c r="J4" s="238"/>
      <c r="K4" s="238"/>
      <c r="L4" s="238"/>
      <c r="M4" s="238"/>
      <c r="N4" s="238"/>
      <c r="O4" s="238"/>
      <c r="P4" s="238"/>
      <c r="Q4" s="239"/>
      <c r="R4" s="247" t="s">
        <v>151</v>
      </c>
      <c r="S4" s="248"/>
      <c r="T4" s="241" t="s">
        <v>82</v>
      </c>
      <c r="U4" s="240" t="s">
        <v>33</v>
      </c>
      <c r="V4" s="238"/>
      <c r="W4" s="238"/>
      <c r="X4" s="239"/>
    </row>
    <row r="5" spans="2:24" ht="15" customHeight="1">
      <c r="B5" s="130"/>
      <c r="C5" s="128"/>
      <c r="D5" s="129"/>
      <c r="E5" s="130"/>
      <c r="F5" s="131"/>
      <c r="G5" s="132"/>
      <c r="H5" s="237" t="s">
        <v>85</v>
      </c>
      <c r="I5" s="238"/>
      <c r="J5" s="238"/>
      <c r="K5" s="238"/>
      <c r="L5" s="243"/>
      <c r="M5" s="240" t="s">
        <v>86</v>
      </c>
      <c r="N5" s="238"/>
      <c r="O5" s="238"/>
      <c r="P5" s="238"/>
      <c r="Q5" s="238"/>
      <c r="R5" s="197" t="s">
        <v>152</v>
      </c>
      <c r="S5" s="124" t="s">
        <v>153</v>
      </c>
      <c r="T5" s="242"/>
      <c r="U5" s="112" t="s">
        <v>93</v>
      </c>
      <c r="V5" s="116" t="s">
        <v>91</v>
      </c>
      <c r="W5" s="241" t="s">
        <v>146</v>
      </c>
      <c r="X5" s="245" t="s">
        <v>147</v>
      </c>
    </row>
    <row r="6" spans="2:24" ht="19.5" customHeight="1">
      <c r="B6" s="120"/>
      <c r="C6" s="113"/>
      <c r="D6" s="114"/>
      <c r="E6" s="115"/>
      <c r="F6" s="120"/>
      <c r="G6" s="127"/>
      <c r="H6" s="166" t="s">
        <v>87</v>
      </c>
      <c r="I6" s="17" t="s">
        <v>19</v>
      </c>
      <c r="J6" s="17" t="s">
        <v>88</v>
      </c>
      <c r="K6" s="18" t="s">
        <v>17</v>
      </c>
      <c r="L6" s="184" t="s">
        <v>117</v>
      </c>
      <c r="M6" s="199" t="s">
        <v>87</v>
      </c>
      <c r="N6" s="17" t="s">
        <v>19</v>
      </c>
      <c r="O6" s="17" t="s">
        <v>88</v>
      </c>
      <c r="P6" s="164" t="s">
        <v>17</v>
      </c>
      <c r="Q6" s="161" t="s">
        <v>117</v>
      </c>
      <c r="R6" s="198"/>
      <c r="S6" s="174"/>
      <c r="T6" s="185"/>
      <c r="U6" s="115"/>
      <c r="V6" s="120"/>
      <c r="W6" s="244"/>
      <c r="X6" s="246"/>
    </row>
    <row r="7" spans="2:24" ht="11.25">
      <c r="B7" s="6">
        <v>1</v>
      </c>
      <c r="C7" s="5" t="s">
        <v>2</v>
      </c>
      <c r="D7" s="5" t="s">
        <v>3</v>
      </c>
      <c r="E7" s="108">
        <v>40943</v>
      </c>
      <c r="F7" s="121" t="s">
        <v>200</v>
      </c>
      <c r="G7" s="119" t="s">
        <v>2</v>
      </c>
      <c r="H7" s="122" t="s">
        <v>3</v>
      </c>
      <c r="I7" s="6">
        <v>260</v>
      </c>
      <c r="J7" s="6">
        <v>4</v>
      </c>
      <c r="K7" s="6">
        <v>35</v>
      </c>
      <c r="L7" s="182"/>
      <c r="M7" s="109" t="s">
        <v>2</v>
      </c>
      <c r="N7" s="6">
        <v>245</v>
      </c>
      <c r="O7" s="6">
        <v>10</v>
      </c>
      <c r="P7" s="165">
        <v>34</v>
      </c>
      <c r="Q7" s="183"/>
      <c r="R7" s="117" t="s">
        <v>207</v>
      </c>
      <c r="S7" s="117" t="s">
        <v>208</v>
      </c>
      <c r="T7" s="109" t="s">
        <v>209</v>
      </c>
      <c r="U7" s="61">
        <v>4</v>
      </c>
      <c r="V7" s="133"/>
      <c r="W7" s="61"/>
      <c r="X7" s="118">
        <v>1</v>
      </c>
    </row>
    <row r="8" spans="2:24" ht="11.25">
      <c r="B8" s="6">
        <v>2</v>
      </c>
      <c r="C8" s="5" t="s">
        <v>198</v>
      </c>
      <c r="D8" s="5" t="s">
        <v>1</v>
      </c>
      <c r="E8" s="108">
        <v>40943</v>
      </c>
      <c r="F8" s="121" t="s">
        <v>1</v>
      </c>
      <c r="G8" s="119" t="s">
        <v>1</v>
      </c>
      <c r="H8" s="122" t="s">
        <v>1</v>
      </c>
      <c r="I8" s="6">
        <v>172</v>
      </c>
      <c r="J8" s="6">
        <v>7</v>
      </c>
      <c r="K8" s="6">
        <v>39</v>
      </c>
      <c r="L8" s="6"/>
      <c r="M8" s="5" t="s">
        <v>198</v>
      </c>
      <c r="N8" s="6">
        <v>173</v>
      </c>
      <c r="O8" s="6">
        <v>1</v>
      </c>
      <c r="P8" s="165" t="s">
        <v>203</v>
      </c>
      <c r="Q8" s="125"/>
      <c r="R8" s="122" t="s">
        <v>205</v>
      </c>
      <c r="S8" s="11" t="s">
        <v>206</v>
      </c>
      <c r="T8" s="109" t="s">
        <v>204</v>
      </c>
      <c r="U8" s="61">
        <v>4</v>
      </c>
      <c r="V8" s="133"/>
      <c r="W8" s="61">
        <v>1</v>
      </c>
      <c r="X8" s="118"/>
    </row>
    <row r="9" spans="2:24" ht="11.25">
      <c r="B9" s="6">
        <v>3</v>
      </c>
      <c r="C9" s="5" t="s">
        <v>199</v>
      </c>
      <c r="D9" s="5" t="s">
        <v>198</v>
      </c>
      <c r="E9" s="108">
        <v>40972</v>
      </c>
      <c r="F9" s="121" t="s">
        <v>201</v>
      </c>
      <c r="G9" s="119" t="s">
        <v>198</v>
      </c>
      <c r="H9" s="122" t="s">
        <v>198</v>
      </c>
      <c r="I9" s="61">
        <v>186</v>
      </c>
      <c r="J9" s="61">
        <v>8</v>
      </c>
      <c r="K9" s="61">
        <v>40</v>
      </c>
      <c r="L9" s="61"/>
      <c r="M9" s="109" t="s">
        <v>199</v>
      </c>
      <c r="N9" s="61">
        <v>91</v>
      </c>
      <c r="O9" s="61">
        <v>10</v>
      </c>
      <c r="P9" s="133">
        <v>23</v>
      </c>
      <c r="Q9" s="118"/>
      <c r="R9" s="117" t="s">
        <v>205</v>
      </c>
      <c r="S9" s="117" t="s">
        <v>210</v>
      </c>
      <c r="T9" s="109" t="s">
        <v>211</v>
      </c>
      <c r="U9" s="61">
        <v>4</v>
      </c>
      <c r="V9" s="133"/>
      <c r="W9" s="61">
        <v>1</v>
      </c>
      <c r="X9" s="118"/>
    </row>
    <row r="10" spans="2:24" ht="11.25">
      <c r="B10" s="6">
        <v>4</v>
      </c>
      <c r="C10" s="5" t="s">
        <v>2</v>
      </c>
      <c r="D10" s="5" t="s">
        <v>1</v>
      </c>
      <c r="E10" s="108">
        <v>40972</v>
      </c>
      <c r="F10" s="121" t="s">
        <v>200</v>
      </c>
      <c r="G10" s="119" t="s">
        <v>2</v>
      </c>
      <c r="H10" s="122" t="s">
        <v>2</v>
      </c>
      <c r="I10" s="61">
        <v>81</v>
      </c>
      <c r="J10" s="61">
        <v>10</v>
      </c>
      <c r="K10" s="61" t="s">
        <v>212</v>
      </c>
      <c r="L10" s="61"/>
      <c r="M10" s="109" t="s">
        <v>1</v>
      </c>
      <c r="N10" s="61">
        <v>82</v>
      </c>
      <c r="O10" s="61">
        <v>2</v>
      </c>
      <c r="P10" s="133">
        <v>13</v>
      </c>
      <c r="Q10" s="118"/>
      <c r="R10" s="117" t="s">
        <v>206</v>
      </c>
      <c r="S10" s="117" t="s">
        <v>208</v>
      </c>
      <c r="T10" s="109" t="s">
        <v>213</v>
      </c>
      <c r="U10" s="61">
        <v>4</v>
      </c>
      <c r="V10" s="133"/>
      <c r="W10" s="61">
        <v>1</v>
      </c>
      <c r="X10" s="118"/>
    </row>
    <row r="11" spans="2:24" ht="11.25">
      <c r="B11" s="6">
        <v>5</v>
      </c>
      <c r="C11" s="5" t="s">
        <v>199</v>
      </c>
      <c r="D11" s="5" t="s">
        <v>3</v>
      </c>
      <c r="E11" s="108">
        <v>40979</v>
      </c>
      <c r="F11" s="121" t="s">
        <v>201</v>
      </c>
      <c r="G11" s="119" t="s">
        <v>199</v>
      </c>
      <c r="H11" s="122" t="s">
        <v>199</v>
      </c>
      <c r="I11" s="61">
        <v>193</v>
      </c>
      <c r="J11" s="61">
        <v>9</v>
      </c>
      <c r="K11" s="61">
        <v>40</v>
      </c>
      <c r="L11" s="61"/>
      <c r="M11" s="109" t="s">
        <v>3</v>
      </c>
      <c r="N11" s="61">
        <v>51</v>
      </c>
      <c r="O11" s="61">
        <v>7</v>
      </c>
      <c r="P11" s="133" t="s">
        <v>215</v>
      </c>
      <c r="Q11" s="118"/>
      <c r="R11" s="117" t="s">
        <v>210</v>
      </c>
      <c r="S11" s="11" t="s">
        <v>207</v>
      </c>
      <c r="T11" s="109" t="s">
        <v>216</v>
      </c>
      <c r="U11" s="61">
        <v>4</v>
      </c>
      <c r="V11" s="133"/>
      <c r="W11" s="61">
        <v>1</v>
      </c>
      <c r="X11" s="68"/>
    </row>
    <row r="12" spans="2:24" ht="11.25">
      <c r="B12" s="6">
        <v>6</v>
      </c>
      <c r="C12" s="5" t="s">
        <v>2</v>
      </c>
      <c r="D12" s="5" t="s">
        <v>198</v>
      </c>
      <c r="E12" s="108">
        <v>40979</v>
      </c>
      <c r="F12" s="121" t="s">
        <v>200</v>
      </c>
      <c r="G12" s="119" t="s">
        <v>198</v>
      </c>
      <c r="H12" s="122" t="s">
        <v>198</v>
      </c>
      <c r="I12" s="61">
        <v>384</v>
      </c>
      <c r="J12" s="61">
        <v>3</v>
      </c>
      <c r="K12" s="61">
        <v>40</v>
      </c>
      <c r="L12" s="61"/>
      <c r="M12" s="109" t="s">
        <v>2</v>
      </c>
      <c r="N12" s="61">
        <v>143</v>
      </c>
      <c r="O12" s="61">
        <v>10</v>
      </c>
      <c r="P12" s="133">
        <v>26</v>
      </c>
      <c r="Q12" s="118"/>
      <c r="R12" s="117" t="s">
        <v>205</v>
      </c>
      <c r="S12" s="117" t="s">
        <v>208</v>
      </c>
      <c r="T12" s="109" t="s">
        <v>214</v>
      </c>
      <c r="U12" s="61">
        <v>4</v>
      </c>
      <c r="V12" s="133"/>
      <c r="W12" s="61">
        <v>1</v>
      </c>
      <c r="X12" s="118"/>
    </row>
    <row r="13" spans="2:24" s="62" customFormat="1" ht="11.25">
      <c r="B13" s="61">
        <v>7</v>
      </c>
      <c r="C13" s="5" t="s">
        <v>3</v>
      </c>
      <c r="D13" s="5" t="s">
        <v>1</v>
      </c>
      <c r="E13" s="108">
        <v>40993</v>
      </c>
      <c r="F13" s="121" t="s">
        <v>202</v>
      </c>
      <c r="G13" s="119" t="s">
        <v>3</v>
      </c>
      <c r="H13" s="122" t="s">
        <v>1</v>
      </c>
      <c r="I13" s="61">
        <v>177</v>
      </c>
      <c r="J13" s="61">
        <v>8</v>
      </c>
      <c r="K13" s="61">
        <v>28</v>
      </c>
      <c r="L13" s="65"/>
      <c r="M13" s="109" t="s">
        <v>3</v>
      </c>
      <c r="N13" s="65">
        <v>180</v>
      </c>
      <c r="O13" s="65">
        <v>5</v>
      </c>
      <c r="P13" s="180">
        <v>34</v>
      </c>
      <c r="Q13" s="68"/>
      <c r="R13" s="117" t="s">
        <v>207</v>
      </c>
      <c r="S13" s="117" t="s">
        <v>206</v>
      </c>
      <c r="T13" s="109" t="s">
        <v>218</v>
      </c>
      <c r="U13" s="61">
        <v>4</v>
      </c>
      <c r="V13" s="133"/>
      <c r="W13" s="61"/>
      <c r="X13" s="118"/>
    </row>
    <row r="14" spans="2:24" s="62" customFormat="1" ht="11.25">
      <c r="B14" s="61">
        <v>8</v>
      </c>
      <c r="C14" s="5" t="s">
        <v>199</v>
      </c>
      <c r="D14" s="5" t="s">
        <v>2</v>
      </c>
      <c r="E14" s="108">
        <v>40993</v>
      </c>
      <c r="F14" s="121" t="s">
        <v>201</v>
      </c>
      <c r="G14" s="119" t="s">
        <v>199</v>
      </c>
      <c r="H14" s="122" t="s">
        <v>199</v>
      </c>
      <c r="I14" s="61">
        <v>79</v>
      </c>
      <c r="J14" s="61">
        <v>10</v>
      </c>
      <c r="K14" s="61">
        <v>34</v>
      </c>
      <c r="L14" s="65"/>
      <c r="M14" s="109" t="s">
        <v>2</v>
      </c>
      <c r="N14" s="65">
        <v>80</v>
      </c>
      <c r="O14" s="65">
        <v>2</v>
      </c>
      <c r="P14" s="180">
        <v>16</v>
      </c>
      <c r="Q14" s="68"/>
      <c r="R14" s="117" t="s">
        <v>208</v>
      </c>
      <c r="S14" s="117" t="s">
        <v>210</v>
      </c>
      <c r="T14" s="109" t="s">
        <v>217</v>
      </c>
      <c r="U14" s="65">
        <v>4</v>
      </c>
      <c r="V14" s="180"/>
      <c r="W14" s="65">
        <v>1</v>
      </c>
      <c r="X14" s="68"/>
    </row>
    <row r="15" spans="2:24" ht="11.25">
      <c r="B15" s="6">
        <v>9</v>
      </c>
      <c r="C15" s="11" t="s">
        <v>3</v>
      </c>
      <c r="D15" s="11" t="s">
        <v>198</v>
      </c>
      <c r="E15" s="177">
        <v>41000</v>
      </c>
      <c r="F15" s="178" t="s">
        <v>202</v>
      </c>
      <c r="G15" s="119" t="s">
        <v>198</v>
      </c>
      <c r="H15" s="122" t="s">
        <v>198</v>
      </c>
      <c r="I15" s="61">
        <v>298</v>
      </c>
      <c r="J15" s="61">
        <v>8</v>
      </c>
      <c r="K15" s="61">
        <v>40</v>
      </c>
      <c r="L15" s="65"/>
      <c r="M15" s="109" t="s">
        <v>3</v>
      </c>
      <c r="N15" s="65"/>
      <c r="O15" s="65">
        <v>10</v>
      </c>
      <c r="P15" s="180"/>
      <c r="Q15" s="68"/>
      <c r="R15" s="117" t="s">
        <v>205</v>
      </c>
      <c r="S15" s="11" t="s">
        <v>207</v>
      </c>
      <c r="T15" s="109" t="s">
        <v>223</v>
      </c>
      <c r="U15" s="65">
        <v>4</v>
      </c>
      <c r="V15" s="180"/>
      <c r="W15" s="65">
        <v>1</v>
      </c>
      <c r="X15" s="68"/>
    </row>
    <row r="16" spans="2:24" ht="11.25">
      <c r="B16" s="6">
        <v>10</v>
      </c>
      <c r="C16" s="11" t="s">
        <v>1</v>
      </c>
      <c r="D16" s="11" t="s">
        <v>199</v>
      </c>
      <c r="E16" s="177">
        <v>41000</v>
      </c>
      <c r="F16" s="178" t="s">
        <v>1</v>
      </c>
      <c r="G16" s="119" t="s">
        <v>1</v>
      </c>
      <c r="H16" s="122" t="s">
        <v>1</v>
      </c>
      <c r="I16" s="61">
        <v>147</v>
      </c>
      <c r="J16" s="61">
        <v>7</v>
      </c>
      <c r="K16" s="61">
        <v>40</v>
      </c>
      <c r="L16" s="65"/>
      <c r="M16" s="109" t="s">
        <v>199</v>
      </c>
      <c r="N16" s="65">
        <v>141</v>
      </c>
      <c r="O16" s="65">
        <v>10</v>
      </c>
      <c r="P16" s="180">
        <v>32</v>
      </c>
      <c r="Q16" s="68"/>
      <c r="R16" s="117" t="s">
        <v>206</v>
      </c>
      <c r="S16" s="117" t="s">
        <v>210</v>
      </c>
      <c r="T16" s="109" t="s">
        <v>219</v>
      </c>
      <c r="U16" s="65">
        <v>4</v>
      </c>
      <c r="V16" s="180"/>
      <c r="W16" s="65"/>
      <c r="X16" s="68">
        <v>1</v>
      </c>
    </row>
    <row r="18" spans="21:24" ht="5.25" customHeight="1">
      <c r="U18" s="186"/>
      <c r="V18" s="187"/>
      <c r="W18" s="187"/>
      <c r="X18" s="188"/>
    </row>
    <row r="19" spans="4:24" ht="11.25" customHeight="1">
      <c r="D19" s="3"/>
      <c r="E19" s="3"/>
      <c r="F19" s="3"/>
      <c r="G19" s="3"/>
      <c r="H19" s="3"/>
      <c r="R19" s="173"/>
      <c r="S19" s="173"/>
      <c r="U19" s="189" t="s">
        <v>148</v>
      </c>
      <c r="V19" s="190"/>
      <c r="W19" s="190"/>
      <c r="X19" s="191"/>
    </row>
    <row r="20" spans="4:24" ht="15" customHeight="1">
      <c r="D20" s="3"/>
      <c r="E20" s="3"/>
      <c r="F20" s="3"/>
      <c r="G20" s="3"/>
      <c r="H20" s="3"/>
      <c r="R20" s="173"/>
      <c r="S20" s="173"/>
      <c r="U20" s="189" t="s">
        <v>163</v>
      </c>
      <c r="V20" s="190"/>
      <c r="W20" s="190"/>
      <c r="X20" s="191"/>
    </row>
    <row r="21" spans="18:24" ht="11.25">
      <c r="R21" s="175"/>
      <c r="U21" s="192">
        <v>1</v>
      </c>
      <c r="V21" s="193" t="s">
        <v>149</v>
      </c>
      <c r="W21" s="193"/>
      <c r="X21" s="191"/>
    </row>
    <row r="22" spans="21:24" ht="11.25">
      <c r="U22" s="192">
        <v>1</v>
      </c>
      <c r="V22" s="193" t="s">
        <v>159</v>
      </c>
      <c r="W22" s="193"/>
      <c r="X22" s="191"/>
    </row>
    <row r="23" spans="4:24" ht="11.25">
      <c r="D23" s="3"/>
      <c r="E23" s="3"/>
      <c r="F23" s="3"/>
      <c r="G23" s="3"/>
      <c r="H23" s="3"/>
      <c r="R23" s="173"/>
      <c r="S23" s="173"/>
      <c r="U23" s="189" t="s">
        <v>164</v>
      </c>
      <c r="V23" s="190"/>
      <c r="W23" s="190"/>
      <c r="X23" s="191"/>
    </row>
    <row r="24" spans="21:24" ht="11.25">
      <c r="U24" s="192">
        <v>1</v>
      </c>
      <c r="V24" s="193" t="s">
        <v>150</v>
      </c>
      <c r="W24" s="193"/>
      <c r="X24" s="191"/>
    </row>
    <row r="25" spans="21:24" ht="11.25">
      <c r="U25" s="192">
        <v>1</v>
      </c>
      <c r="V25" s="193" t="s">
        <v>160</v>
      </c>
      <c r="W25" s="193"/>
      <c r="X25" s="191"/>
    </row>
    <row r="26" spans="21:24" ht="11.25">
      <c r="U26" s="194"/>
      <c r="V26" s="195"/>
      <c r="W26" s="195"/>
      <c r="X26" s="196"/>
    </row>
    <row r="27" ht="11.25">
      <c r="W27" s="175"/>
    </row>
  </sheetData>
  <sheetProtection/>
  <mergeCells count="8">
    <mergeCell ref="H4:Q4"/>
    <mergeCell ref="M5:Q5"/>
    <mergeCell ref="T4:T5"/>
    <mergeCell ref="H5:L5"/>
    <mergeCell ref="U4:X4"/>
    <mergeCell ref="W5:W6"/>
    <mergeCell ref="X5:X6"/>
    <mergeCell ref="R4:S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10"/>
  <sheetViews>
    <sheetView showGridLines="0" zoomScalePageLayoutView="0" workbookViewId="0" topLeftCell="A1">
      <selection activeCell="K11" sqref="K11"/>
    </sheetView>
  </sheetViews>
  <sheetFormatPr defaultColWidth="9.33203125" defaultRowHeight="11.25"/>
  <cols>
    <col min="1" max="1" width="2.16015625" style="134" customWidth="1"/>
    <col min="2" max="2" width="4.5" style="135" customWidth="1"/>
    <col min="3" max="3" width="35.83203125" style="134" customWidth="1"/>
    <col min="4" max="4" width="10.16015625" style="134" customWidth="1"/>
    <col min="5" max="6" width="7.33203125" style="135" customWidth="1"/>
    <col min="7" max="7" width="10.5" style="135" bestFit="1" customWidth="1"/>
    <col min="8" max="9" width="10.5" style="135" customWidth="1"/>
    <col min="10" max="10" width="11.16015625" style="138" bestFit="1" customWidth="1"/>
    <col min="11" max="11" width="45.33203125" style="135" customWidth="1"/>
    <col min="12" max="12" width="15.83203125" style="135" customWidth="1"/>
    <col min="13" max="13" width="7.66015625" style="136" bestFit="1" customWidth="1"/>
    <col min="14" max="14" width="5.83203125" style="136" bestFit="1" customWidth="1"/>
    <col min="15" max="15" width="6.66015625" style="135" bestFit="1" customWidth="1"/>
    <col min="16" max="16" width="15.66015625" style="135" customWidth="1"/>
    <col min="17" max="18" width="5.83203125" style="136" bestFit="1" customWidth="1"/>
    <col min="19" max="19" width="6.66015625" style="135" bestFit="1" customWidth="1"/>
    <col min="20" max="20" width="15.66015625" style="137" customWidth="1"/>
    <col min="21" max="21" width="17.66015625" style="135" customWidth="1"/>
    <col min="22" max="23" width="7.33203125" style="135" customWidth="1"/>
    <col min="24" max="26" width="16" style="135" customWidth="1"/>
    <col min="27" max="27" width="28.66015625" style="135" bestFit="1" customWidth="1"/>
    <col min="28" max="28" width="37.33203125" style="134" customWidth="1"/>
    <col min="29" max="30" width="9.33203125" style="134" customWidth="1"/>
    <col min="31" max="31" width="7" style="134" bestFit="1" customWidth="1"/>
    <col min="32" max="32" width="12.83203125" style="134" bestFit="1" customWidth="1"/>
    <col min="33" max="16384" width="9.33203125" style="134" customWidth="1"/>
  </cols>
  <sheetData>
    <row r="1" ht="10.5" customHeight="1"/>
    <row r="2" ht="100.5" customHeight="1"/>
    <row r="3" spans="2:27" s="139" customFormat="1" ht="12">
      <c r="B3" s="140" t="s">
        <v>89</v>
      </c>
      <c r="C3" s="141"/>
      <c r="D3" s="142"/>
      <c r="E3" s="143"/>
      <c r="F3" s="143"/>
      <c r="G3" s="143"/>
      <c r="H3" s="143"/>
      <c r="I3" s="143"/>
      <c r="J3" s="143"/>
      <c r="K3" s="160">
        <v>40882</v>
      </c>
      <c r="L3" s="144"/>
      <c r="M3" s="145"/>
      <c r="N3" s="145"/>
      <c r="O3" s="144"/>
      <c r="P3" s="144"/>
      <c r="Q3" s="145"/>
      <c r="R3" s="145"/>
      <c r="S3" s="144"/>
      <c r="T3" s="146"/>
      <c r="U3" s="144"/>
      <c r="V3" s="144"/>
      <c r="W3" s="144"/>
      <c r="X3" s="144"/>
      <c r="Y3" s="144"/>
      <c r="Z3" s="144"/>
      <c r="AA3" s="144"/>
    </row>
    <row r="4" spans="2:27" s="139" customFormat="1" ht="18" customHeight="1">
      <c r="B4" s="147"/>
      <c r="C4" s="148"/>
      <c r="D4" s="149"/>
      <c r="E4" s="150"/>
      <c r="F4" s="150"/>
      <c r="G4" s="150"/>
      <c r="H4" s="150"/>
      <c r="I4" s="150"/>
      <c r="J4" s="150"/>
      <c r="K4" s="151"/>
      <c r="L4" s="144"/>
      <c r="M4" s="176"/>
      <c r="N4" s="145"/>
      <c r="O4" s="144"/>
      <c r="P4" s="144"/>
      <c r="Q4" s="145"/>
      <c r="R4" s="145"/>
      <c r="S4" s="144"/>
      <c r="T4" s="146"/>
      <c r="U4" s="144"/>
      <c r="V4" s="144"/>
      <c r="W4" s="144"/>
      <c r="X4" s="144"/>
      <c r="Y4" s="144"/>
      <c r="Z4" s="144"/>
      <c r="AA4" s="144"/>
    </row>
    <row r="5" spans="2:27" s="139" customFormat="1" ht="36">
      <c r="B5" s="152" t="s">
        <v>6</v>
      </c>
      <c r="C5" s="153" t="s">
        <v>87</v>
      </c>
      <c r="D5" s="154" t="s">
        <v>39</v>
      </c>
      <c r="E5" s="155" t="s">
        <v>90</v>
      </c>
      <c r="F5" s="152" t="s">
        <v>91</v>
      </c>
      <c r="G5" s="155" t="s">
        <v>92</v>
      </c>
      <c r="H5" s="155" t="s">
        <v>144</v>
      </c>
      <c r="I5" s="155" t="s">
        <v>145</v>
      </c>
      <c r="J5" s="152" t="s">
        <v>33</v>
      </c>
      <c r="K5" s="152" t="s">
        <v>16</v>
      </c>
      <c r="L5" s="144"/>
      <c r="M5" s="145"/>
      <c r="N5" s="145"/>
      <c r="O5" s="144"/>
      <c r="P5" s="144"/>
      <c r="Q5" s="145"/>
      <c r="R5" s="145"/>
      <c r="S5" s="144"/>
      <c r="T5" s="146"/>
      <c r="U5" s="144"/>
      <c r="V5" s="144"/>
      <c r="W5" s="144"/>
      <c r="X5" s="144"/>
      <c r="Y5" s="144"/>
      <c r="Z5" s="144"/>
      <c r="AA5" s="144"/>
    </row>
    <row r="6" spans="2:11" s="156" customFormat="1" ht="24.75" customHeight="1">
      <c r="B6" s="157">
        <v>1</v>
      </c>
      <c r="C6" s="158" t="s">
        <v>5</v>
      </c>
      <c r="D6" s="157">
        <v>4</v>
      </c>
      <c r="E6" s="157">
        <v>4</v>
      </c>
      <c r="F6" s="159">
        <v>0</v>
      </c>
      <c r="G6" s="159">
        <v>0</v>
      </c>
      <c r="H6" s="157">
        <v>4</v>
      </c>
      <c r="I6" s="157">
        <v>0</v>
      </c>
      <c r="J6" s="157">
        <v>20</v>
      </c>
      <c r="K6" s="158"/>
    </row>
    <row r="7" spans="2:11" s="156" customFormat="1" ht="24.75" customHeight="1">
      <c r="B7" s="157">
        <v>2</v>
      </c>
      <c r="C7" s="158" t="s">
        <v>1</v>
      </c>
      <c r="D7" s="157">
        <v>4</v>
      </c>
      <c r="E7" s="157">
        <v>1</v>
      </c>
      <c r="F7" s="159">
        <v>0</v>
      </c>
      <c r="G7" s="159">
        <v>2</v>
      </c>
      <c r="H7" s="157">
        <v>1</v>
      </c>
      <c r="I7" s="157">
        <v>0</v>
      </c>
      <c r="J7" s="157">
        <v>9</v>
      </c>
      <c r="K7" s="158"/>
    </row>
    <row r="8" spans="2:11" s="156" customFormat="1" ht="24.75" customHeight="1">
      <c r="B8" s="157">
        <v>3</v>
      </c>
      <c r="C8" s="158" t="s">
        <v>3</v>
      </c>
      <c r="D8" s="157">
        <v>4</v>
      </c>
      <c r="E8" s="157">
        <v>2</v>
      </c>
      <c r="F8" s="159">
        <v>0</v>
      </c>
      <c r="G8" s="159">
        <v>1</v>
      </c>
      <c r="H8" s="157">
        <v>0</v>
      </c>
      <c r="I8" s="157">
        <v>0</v>
      </c>
      <c r="J8" s="157">
        <v>8</v>
      </c>
      <c r="K8" s="158"/>
    </row>
    <row r="9" spans="2:11" s="156" customFormat="1" ht="24.75" customHeight="1">
      <c r="B9" s="157">
        <v>4</v>
      </c>
      <c r="C9" s="158" t="s">
        <v>94</v>
      </c>
      <c r="D9" s="157">
        <v>4</v>
      </c>
      <c r="E9" s="157">
        <v>1</v>
      </c>
      <c r="F9" s="159">
        <v>0</v>
      </c>
      <c r="G9" s="159">
        <v>2</v>
      </c>
      <c r="H9" s="157">
        <v>1</v>
      </c>
      <c r="I9" s="157">
        <v>1</v>
      </c>
      <c r="J9" s="157">
        <v>6</v>
      </c>
      <c r="K9" s="158"/>
    </row>
    <row r="10" spans="2:11" s="156" customFormat="1" ht="24.75" customHeight="1">
      <c r="B10" s="157">
        <v>5</v>
      </c>
      <c r="C10" s="158" t="s">
        <v>4</v>
      </c>
      <c r="D10" s="157">
        <v>4</v>
      </c>
      <c r="E10" s="157">
        <v>1</v>
      </c>
      <c r="F10" s="159">
        <v>0</v>
      </c>
      <c r="G10" s="159">
        <v>2</v>
      </c>
      <c r="H10" s="157">
        <v>1</v>
      </c>
      <c r="I10" s="157">
        <v>1</v>
      </c>
      <c r="J10" s="157">
        <v>6</v>
      </c>
      <c r="K10" s="15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jon.barras</dc:creator>
  <cp:keywords/>
  <dc:description/>
  <cp:lastModifiedBy>esteban mac dermott</cp:lastModifiedBy>
  <dcterms:created xsi:type="dcterms:W3CDTF">2011-11-20T21:53:49Z</dcterms:created>
  <dcterms:modified xsi:type="dcterms:W3CDTF">2012-04-11T15:52:56Z</dcterms:modified>
  <cp:category/>
  <cp:version/>
  <cp:contentType/>
  <cp:contentStatus/>
</cp:coreProperties>
</file>